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wn of Sugar Hill &amp; SHHM\SH Roads\"/>
    </mc:Choice>
  </mc:AlternateContent>
  <xr:revisionPtr revIDLastSave="0" documentId="8_{06942835-8BAA-4474-BD08-E80E8A4DDC1F}" xr6:coauthVersionLast="47" xr6:coauthVersionMax="47" xr10:uidLastSave="{00000000-0000-0000-0000-000000000000}"/>
  <bookViews>
    <workbookView xWindow="3255" yWindow="2025" windowWidth="23460" windowHeight="13575" xr2:uid="{460FF2B1-F038-4565-8847-60D01C4C226E}"/>
  </bookViews>
  <sheets>
    <sheet name="Definitions" sheetId="3" r:id="rId1"/>
    <sheet name="Summary" sheetId="2" r:id="rId2"/>
    <sheet name="Worst Segments" sheetId="1" r:id="rId3"/>
  </sheets>
  <externalReferences>
    <externalReference r:id="rId4"/>
  </externalReferenc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2" l="1"/>
  <c r="K75" i="2"/>
  <c r="J75" i="2"/>
  <c r="J69" i="2" s="1"/>
  <c r="I75" i="2"/>
  <c r="H75" i="2"/>
  <c r="E75" i="2"/>
  <c r="D75" i="2"/>
  <c r="C75" i="2"/>
  <c r="N74" i="2"/>
  <c r="N73" i="2"/>
  <c r="L72" i="2"/>
  <c r="K72" i="2"/>
  <c r="J72" i="2"/>
  <c r="I72" i="2"/>
  <c r="H72" i="2"/>
  <c r="E72" i="2"/>
  <c r="D72" i="2"/>
  <c r="C72" i="2"/>
  <c r="B72" i="2" s="1"/>
  <c r="N71" i="2"/>
  <c r="L69" i="2"/>
  <c r="K69" i="2"/>
  <c r="I69" i="2"/>
  <c r="H69" i="2"/>
  <c r="N64" i="2"/>
  <c r="L64" i="2"/>
  <c r="K64" i="2"/>
  <c r="J64" i="2"/>
  <c r="J54" i="2" s="1"/>
  <c r="I64" i="2"/>
  <c r="I54" i="2" s="1"/>
  <c r="H64" i="2"/>
  <c r="N63" i="2"/>
  <c r="N62" i="2"/>
  <c r="N61" i="2"/>
  <c r="N60" i="2"/>
  <c r="N59" i="2"/>
  <c r="L59" i="2"/>
  <c r="L54" i="2" s="1"/>
  <c r="H59" i="2"/>
  <c r="H54" i="2" s="1"/>
  <c r="N58" i="2"/>
  <c r="N57" i="2"/>
  <c r="N54" i="2"/>
  <c r="K54" i="2"/>
  <c r="C54" i="2"/>
  <c r="B54" i="2"/>
  <c r="K55" i="2" s="1"/>
  <c r="N24" i="2"/>
  <c r="L24" i="2"/>
  <c r="K24" i="2"/>
  <c r="J24" i="2"/>
  <c r="I24" i="2"/>
  <c r="H24" i="2"/>
  <c r="F24" i="2" s="1"/>
  <c r="E24" i="2"/>
  <c r="D24" i="2"/>
  <c r="C24" i="2"/>
  <c r="B24" i="2" s="1"/>
  <c r="N23" i="2"/>
  <c r="L23" i="2"/>
  <c r="K23" i="2"/>
  <c r="J23" i="2"/>
  <c r="I23" i="2"/>
  <c r="H23" i="2"/>
  <c r="F23" i="2" s="1"/>
  <c r="E23" i="2"/>
  <c r="D23" i="2"/>
  <c r="C23" i="2"/>
  <c r="B23" i="2"/>
  <c r="L22" i="2"/>
  <c r="K22" i="2"/>
  <c r="J22" i="2"/>
  <c r="I22" i="2"/>
  <c r="H22" i="2"/>
  <c r="F22" i="2" s="1"/>
  <c r="E22" i="2"/>
  <c r="D22" i="2"/>
  <c r="C22" i="2"/>
  <c r="B22" i="2"/>
  <c r="N21" i="2"/>
  <c r="L21" i="2"/>
  <c r="K21" i="2"/>
  <c r="J21" i="2"/>
  <c r="I21" i="2"/>
  <c r="H21" i="2"/>
  <c r="F21" i="2" s="1"/>
  <c r="E21" i="2"/>
  <c r="D21" i="2"/>
  <c r="C21" i="2"/>
  <c r="B21" i="2" s="1"/>
  <c r="N20" i="2"/>
  <c r="L20" i="2"/>
  <c r="K20" i="2"/>
  <c r="J20" i="2"/>
  <c r="I20" i="2"/>
  <c r="H20" i="2"/>
  <c r="F20" i="2" s="1"/>
  <c r="E20" i="2"/>
  <c r="D20" i="2"/>
  <c r="C20" i="2"/>
  <c r="B20" i="2"/>
  <c r="L19" i="2"/>
  <c r="K19" i="2"/>
  <c r="J19" i="2"/>
  <c r="I19" i="2"/>
  <c r="H19" i="2"/>
  <c r="F19" i="2" s="1"/>
  <c r="E19" i="2"/>
  <c r="D19" i="2"/>
  <c r="C19" i="2"/>
  <c r="B19" i="2"/>
  <c r="N18" i="2"/>
  <c r="L18" i="2"/>
  <c r="K18" i="2"/>
  <c r="J18" i="2"/>
  <c r="I18" i="2"/>
  <c r="H18" i="2"/>
  <c r="F18" i="2" s="1"/>
  <c r="E18" i="2"/>
  <c r="D18" i="2"/>
  <c r="C18" i="2"/>
  <c r="B18" i="2" s="1"/>
  <c r="L17" i="2"/>
  <c r="K17" i="2"/>
  <c r="J17" i="2"/>
  <c r="I17" i="2"/>
  <c r="H17" i="2"/>
  <c r="F17" i="2"/>
  <c r="E17" i="2"/>
  <c r="D17" i="2"/>
  <c r="C17" i="2"/>
  <c r="B17" i="2"/>
  <c r="N16" i="2"/>
  <c r="L16" i="2"/>
  <c r="K16" i="2"/>
  <c r="J16" i="2"/>
  <c r="I16" i="2"/>
  <c r="H16" i="2"/>
  <c r="F16" i="2" s="1"/>
  <c r="E16" i="2"/>
  <c r="D16" i="2"/>
  <c r="C16" i="2"/>
  <c r="B16" i="2"/>
  <c r="N15" i="2"/>
  <c r="L15" i="2"/>
  <c r="K15" i="2"/>
  <c r="J15" i="2"/>
  <c r="I15" i="2"/>
  <c r="H15" i="2"/>
  <c r="F15" i="2" s="1"/>
  <c r="E15" i="2"/>
  <c r="D15" i="2"/>
  <c r="C15" i="2"/>
  <c r="B15" i="2" s="1"/>
  <c r="N14" i="2"/>
  <c r="L14" i="2"/>
  <c r="K14" i="2"/>
  <c r="J14" i="2"/>
  <c r="I14" i="2"/>
  <c r="H14" i="2"/>
  <c r="F14" i="2" s="1"/>
  <c r="E14" i="2"/>
  <c r="D14" i="2"/>
  <c r="C14" i="2"/>
  <c r="B14" i="2"/>
  <c r="N13" i="2"/>
  <c r="L13" i="2"/>
  <c r="K13" i="2"/>
  <c r="F13" i="2" s="1"/>
  <c r="J13" i="2"/>
  <c r="I13" i="2"/>
  <c r="H13" i="2"/>
  <c r="E13" i="2"/>
  <c r="D13" i="2"/>
  <c r="C13" i="2"/>
  <c r="B13" i="2"/>
  <c r="N12" i="2"/>
  <c r="L12" i="2"/>
  <c r="K12" i="2"/>
  <c r="J12" i="2"/>
  <c r="I12" i="2"/>
  <c r="H12" i="2"/>
  <c r="F12" i="2"/>
  <c r="E12" i="2"/>
  <c r="E6" i="2" s="1"/>
  <c r="D12" i="2"/>
  <c r="C12" i="2"/>
  <c r="B12" i="2" s="1"/>
  <c r="N11" i="2"/>
  <c r="L11" i="2"/>
  <c r="K11" i="2"/>
  <c r="J11" i="2"/>
  <c r="J6" i="2" s="1"/>
  <c r="I11" i="2"/>
  <c r="I6" i="2" s="1"/>
  <c r="H11" i="2"/>
  <c r="F11" i="2" s="1"/>
  <c r="E11" i="2"/>
  <c r="D11" i="2"/>
  <c r="C11" i="2"/>
  <c r="B11" i="2" s="1"/>
  <c r="N10" i="2"/>
  <c r="N6" i="2" s="1"/>
  <c r="L10" i="2"/>
  <c r="L6" i="2" s="1"/>
  <c r="K10" i="2"/>
  <c r="J10" i="2"/>
  <c r="I10" i="2"/>
  <c r="H10" i="2"/>
  <c r="E10" i="2"/>
  <c r="D10" i="2"/>
  <c r="D6" i="2" s="1"/>
  <c r="C10" i="2"/>
  <c r="B10" i="2" s="1"/>
  <c r="F7" i="2" s="1"/>
  <c r="H6" i="2"/>
  <c r="I81" i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8" i="1"/>
  <c r="H78" i="1"/>
  <c r="G78" i="1"/>
  <c r="F78" i="1"/>
  <c r="E78" i="1"/>
  <c r="D78" i="1"/>
  <c r="C78" i="1"/>
  <c r="I77" i="1"/>
  <c r="H77" i="1"/>
  <c r="G77" i="1"/>
  <c r="F77" i="1"/>
  <c r="E77" i="1"/>
  <c r="D77" i="1"/>
  <c r="C77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3" i="1"/>
  <c r="H73" i="1"/>
  <c r="G73" i="1"/>
  <c r="F73" i="1"/>
  <c r="E73" i="1"/>
  <c r="D73" i="1"/>
  <c r="I72" i="1"/>
  <c r="H72" i="1"/>
  <c r="G72" i="1"/>
  <c r="F72" i="1"/>
  <c r="E72" i="1"/>
  <c r="D72" i="1"/>
  <c r="C72" i="1"/>
  <c r="C83" i="1" s="1"/>
  <c r="B72" i="1"/>
  <c r="J67" i="1"/>
  <c r="C67" i="1"/>
  <c r="J65" i="1"/>
  <c r="J63" i="1"/>
  <c r="J62" i="1"/>
  <c r="J61" i="1"/>
  <c r="J81" i="1" s="1"/>
  <c r="J58" i="1"/>
  <c r="J57" i="1"/>
  <c r="J55" i="1"/>
  <c r="J53" i="1"/>
  <c r="J52" i="1"/>
  <c r="J51" i="1"/>
  <c r="J50" i="1"/>
  <c r="J49" i="1"/>
  <c r="J80" i="1" s="1"/>
  <c r="J47" i="1"/>
  <c r="J46" i="1"/>
  <c r="J45" i="1"/>
  <c r="J44" i="1"/>
  <c r="J43" i="1"/>
  <c r="J42" i="1"/>
  <c r="J79" i="1" s="1"/>
  <c r="J40" i="1"/>
  <c r="J39" i="1"/>
  <c r="J38" i="1"/>
  <c r="J37" i="1"/>
  <c r="J36" i="1"/>
  <c r="J35" i="1"/>
  <c r="J34" i="1"/>
  <c r="J33" i="1"/>
  <c r="J32" i="1"/>
  <c r="J31" i="1"/>
  <c r="J30" i="1"/>
  <c r="J29" i="1"/>
  <c r="J78" i="1" s="1"/>
  <c r="J27" i="1"/>
  <c r="J26" i="1"/>
  <c r="J25" i="1"/>
  <c r="J24" i="1"/>
  <c r="J23" i="1"/>
  <c r="J22" i="1"/>
  <c r="J77" i="1" s="1"/>
  <c r="J20" i="1"/>
  <c r="J19" i="1"/>
  <c r="J72" i="1" s="1"/>
  <c r="J18" i="1"/>
  <c r="J17" i="1"/>
  <c r="J76" i="1" s="1"/>
  <c r="J15" i="1"/>
  <c r="J14" i="1"/>
  <c r="J13" i="1"/>
  <c r="J12" i="1"/>
  <c r="J75" i="1" s="1"/>
  <c r="N77" i="2" l="1"/>
  <c r="H77" i="2"/>
  <c r="H55" i="2"/>
  <c r="I77" i="2"/>
  <c r="I55" i="2"/>
  <c r="L55" i="2"/>
  <c r="L77" i="2"/>
  <c r="J77" i="2"/>
  <c r="J55" i="2"/>
  <c r="B69" i="2"/>
  <c r="B67" i="2"/>
  <c r="F6" i="2"/>
  <c r="C77" i="2"/>
  <c r="N72" i="2"/>
  <c r="N69" i="2" s="1"/>
  <c r="F10" i="2"/>
  <c r="K6" i="2"/>
  <c r="C6" i="2"/>
  <c r="C69" i="2"/>
  <c r="J73" i="1"/>
  <c r="K77" i="2" l="1"/>
  <c r="B6" i="2"/>
  <c r="K8" i="2" s="1"/>
  <c r="L8" i="2" l="1"/>
  <c r="D8" i="2"/>
  <c r="J8" i="2"/>
  <c r="E8" i="2"/>
  <c r="H8" i="2"/>
  <c r="I8" i="2"/>
  <c r="C8" i="2"/>
  <c r="B77" i="2"/>
  <c r="I78" i="2" l="1"/>
  <c r="J78" i="2"/>
  <c r="H78" i="2"/>
  <c r="L78" i="2"/>
  <c r="K7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 D. Martland</author>
  </authors>
  <commentList>
    <comment ref="C57" authorId="0" shapeId="0" xr:uid="{A8E4E1CC-77C0-4EB0-B217-DF3783A4A22E}">
      <text>
        <r>
          <rPr>
            <b/>
            <sz val="9"/>
            <color indexed="81"/>
            <rFont val="Tahoma"/>
            <family val="2"/>
          </rPr>
          <t>Carl D. Martland:</t>
        </r>
        <r>
          <rPr>
            <sz val="9"/>
            <color indexed="81"/>
            <rFont val="Tahoma"/>
            <family val="2"/>
          </rPr>
          <t xml:space="preserve">
No picture of 117 jct. and poor picture of first segment.</t>
        </r>
      </text>
    </comment>
  </commentList>
</comments>
</file>

<file path=xl/sharedStrings.xml><?xml version="1.0" encoding="utf-8"?>
<sst xmlns="http://schemas.openxmlformats.org/spreadsheetml/2006/main" count="264" uniqueCount="155">
  <si>
    <t>Worst Locations in Sugar Hill's Major Paved Roads</t>
  </si>
  <si>
    <t>Based upon road surveys conducted on November 5-6, 2021</t>
  </si>
  <si>
    <t>Carl D. Martland</t>
  </si>
  <si>
    <t>Notes:</t>
  </si>
  <si>
    <t>The average condition is the average of the five measures in Columns A through E.</t>
  </si>
  <si>
    <r>
      <t xml:space="preserve">This list includes all roads with average condition worse than 25 </t>
    </r>
    <r>
      <rPr>
        <b/>
        <i/>
        <sz val="12"/>
        <rFont val="Arial"/>
        <family val="2"/>
      </rPr>
      <t>or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with roughness equal to 40 or more.</t>
    </r>
  </si>
  <si>
    <r>
      <t xml:space="preserve">The list also includes segments with conditon at least 20 </t>
    </r>
    <r>
      <rPr>
        <b/>
        <i/>
        <sz val="12"/>
        <rFont val="Arial"/>
        <family val="2"/>
      </rPr>
      <t>and</t>
    </r>
    <r>
      <rPr>
        <sz val="12"/>
        <rFont val="Arial"/>
        <family val="2"/>
      </rPr>
      <t xml:space="preserve"> roughness at least 30.</t>
    </r>
  </si>
  <si>
    <r>
      <t xml:space="preserve">Aggregate measure of "very poor" if condition worse than 30 </t>
    </r>
    <r>
      <rPr>
        <b/>
        <sz val="12"/>
        <rFont val="Arial"/>
        <family val="2"/>
      </rPr>
      <t>or</t>
    </r>
    <r>
      <rPr>
        <sz val="12"/>
        <rFont val="Arial"/>
        <family val="2"/>
      </rPr>
      <t xml:space="preserve"> roughness worse tha</t>
    </r>
    <r>
      <rPr>
        <b/>
        <sz val="12"/>
        <rFont val="Arial"/>
        <family val="2"/>
      </rPr>
      <t xml:space="preserve">n </t>
    </r>
    <r>
      <rPr>
        <sz val="12"/>
        <rFont val="Arial"/>
        <family val="2"/>
      </rPr>
      <t xml:space="preserve">50 </t>
    </r>
    <r>
      <rPr>
        <b/>
        <sz val="12"/>
        <rFont val="Arial"/>
        <family val="2"/>
      </rPr>
      <t>or</t>
    </r>
    <r>
      <rPr>
        <sz val="12"/>
        <rFont val="Arial"/>
        <family val="2"/>
      </rPr>
      <t xml:space="preserve"> roughness more than 40 </t>
    </r>
    <r>
      <rPr>
        <b/>
        <sz val="12"/>
        <rFont val="Arial"/>
        <family val="2"/>
      </rPr>
      <t>and</t>
    </r>
    <r>
      <rPr>
        <sz val="12"/>
        <rFont val="Arial"/>
        <family val="2"/>
      </rPr>
      <t xml:space="preserve"> condition worse than 20.</t>
    </r>
  </si>
  <si>
    <t xml:space="preserve"> </t>
  </si>
  <si>
    <t>Inter-section?</t>
  </si>
  <si>
    <t>Mile</t>
  </si>
  <si>
    <t>A. Long. Cracks</t>
  </si>
  <si>
    <t>B. Alligator Cracks</t>
  </si>
  <si>
    <t>C. Peeling</t>
  </si>
  <si>
    <t>D. Unfilled Potholes</t>
  </si>
  <si>
    <t>E. Edge Disinte-gration</t>
  </si>
  <si>
    <t>Rough-ness 2020</t>
  </si>
  <si>
    <t>Average Condition 2019</t>
  </si>
  <si>
    <t>Aggregate Measure</t>
  </si>
  <si>
    <t>Blake Road</t>
  </si>
  <si>
    <t>Very Poor</t>
  </si>
  <si>
    <t>Poor</t>
  </si>
  <si>
    <t>Carpenter Road, from Lafayette</t>
  </si>
  <si>
    <t>Center District</t>
  </si>
  <si>
    <t>Crane Hill, from St. Pond</t>
  </si>
  <si>
    <t>Dyke Road</t>
  </si>
  <si>
    <t>Jesseman, from Blake</t>
  </si>
  <si>
    <t>South St., from Sunset Hill</t>
  </si>
  <si>
    <t>Lovers Lane, from Church</t>
  </si>
  <si>
    <t>Pearl Lake, from 117</t>
  </si>
  <si>
    <t>Peckett's Crossing</t>
  </si>
  <si>
    <t>Streeter Pond, from 18</t>
  </si>
  <si>
    <t>Total segments</t>
  </si>
  <si>
    <t>Average Condition</t>
  </si>
  <si>
    <t>Carpenter Road</t>
  </si>
  <si>
    <t>Center District Road</t>
  </si>
  <si>
    <t>Crane Hill Road</t>
  </si>
  <si>
    <t>Jesseman Road</t>
  </si>
  <si>
    <t>Pearl Lake Road</t>
  </si>
  <si>
    <t>All other bad segments</t>
  </si>
  <si>
    <t>Year-to-Year Comparison</t>
  </si>
  <si>
    <t>Characteristics             of Bad Segments</t>
  </si>
  <si>
    <t>Number of Bad Segments</t>
  </si>
  <si>
    <t>Year</t>
  </si>
  <si>
    <t>Total Bad segments</t>
  </si>
  <si>
    <t>Roughness &gt; 40</t>
  </si>
  <si>
    <t>Condition &gt; 20</t>
  </si>
  <si>
    <t>Average Roughness</t>
  </si>
  <si>
    <t>Total</t>
  </si>
  <si>
    <t>Summary</t>
  </si>
  <si>
    <t>November 6, 2021</t>
  </si>
  <si>
    <t>Roughness</t>
  </si>
  <si>
    <t xml:space="preserve"> (0-20)</t>
  </si>
  <si>
    <t xml:space="preserve"> (30-40)</t>
  </si>
  <si>
    <t xml:space="preserve"> (50+)</t>
  </si>
  <si>
    <t>Condition</t>
  </si>
  <si>
    <t>Major Roads</t>
  </si>
  <si>
    <t>Total Paved Miles</t>
  </si>
  <si>
    <t xml:space="preserve">OK </t>
  </si>
  <si>
    <t xml:space="preserve">Bumpy </t>
  </si>
  <si>
    <t>Slow</t>
  </si>
  <si>
    <t>Excellent</t>
  </si>
  <si>
    <t>Good</t>
  </si>
  <si>
    <t>OK</t>
  </si>
  <si>
    <t xml:space="preserve">Poor   </t>
  </si>
  <si>
    <t>Gravel</t>
  </si>
  <si>
    <t>Miles of  Major Paved Roads</t>
  </si>
  <si>
    <t>% of Major Paved Roads</t>
  </si>
  <si>
    <t>Birches Road</t>
  </si>
  <si>
    <t>Crane Hill</t>
  </si>
  <si>
    <t>Easton Road</t>
  </si>
  <si>
    <t>Hadley Road</t>
  </si>
  <si>
    <t>Lafayette Road</t>
  </si>
  <si>
    <t>Lovers Lane</t>
  </si>
  <si>
    <t>Streeter Pond</t>
  </si>
  <si>
    <t>Sunset Hill Road</t>
  </si>
  <si>
    <t>Toad Hill Road</t>
  </si>
  <si>
    <t>Approx. Paved Length</t>
  </si>
  <si>
    <t>Approx. Gravel</t>
  </si>
  <si>
    <t>Residential Roads</t>
  </si>
  <si>
    <t>Percent of Paved</t>
  </si>
  <si>
    <t>Creamery Pond Road</t>
  </si>
  <si>
    <t>Gravel, did not evaluate in 2021</t>
  </si>
  <si>
    <t>Grand View Road</t>
  </si>
  <si>
    <t>Mostly Gravel, did not evaluate in 2021</t>
  </si>
  <si>
    <t>Jericho Road</t>
  </si>
  <si>
    <t>Newly Paved 2012</t>
  </si>
  <si>
    <t>Nason Road</t>
  </si>
  <si>
    <t>Newly Paved 2012; did not evaluate in 2020</t>
  </si>
  <si>
    <t>Post Road</t>
  </si>
  <si>
    <t>Newly paved for 0.1 mile, then gravel</t>
  </si>
  <si>
    <t>Presby Road</t>
  </si>
  <si>
    <t>Valley Vista</t>
  </si>
  <si>
    <t>Paved 0.45 miles, then gravel</t>
  </si>
  <si>
    <t>Other Roads</t>
  </si>
  <si>
    <t>Bickford Hill Road</t>
  </si>
  <si>
    <t>Gilman Hill Road</t>
  </si>
  <si>
    <t>Gravel; did not evaluate in 2016</t>
  </si>
  <si>
    <t>Northey Hill Road</t>
  </si>
  <si>
    <t>Did not evaluate in 2016</t>
  </si>
  <si>
    <t>Peckett's Cross Road</t>
  </si>
  <si>
    <t>Total, All Roads</t>
  </si>
  <si>
    <t>Sugar Hill Road Condition - Definitions</t>
  </si>
  <si>
    <t>C.D. Martland, Sugar Hill Road Committee</t>
  </si>
  <si>
    <t xml:space="preserve">Revised November 6, 2011 to make "Slower than 30" be 50 rather than 40.  </t>
  </si>
  <si>
    <t>Key is road to road comparison in a give year, to determine worst segments.</t>
  </si>
  <si>
    <t>Year to year changes are probably OK in general, though my grading may vary a little.</t>
  </si>
  <si>
    <t>Road Condition</t>
  </si>
  <si>
    <t>Long. Cracks</t>
  </si>
  <si>
    <t>Alligator Cracks</t>
  </si>
  <si>
    <t>Peeling</t>
  </si>
  <si>
    <t>Potholes</t>
  </si>
  <si>
    <t>Edge Disintegration</t>
  </si>
  <si>
    <t>None</t>
  </si>
  <si>
    <t>Smooth</t>
  </si>
  <si>
    <t>A few</t>
  </si>
  <si>
    <t>Small area</t>
  </si>
  <si>
    <t>Just beginning</t>
  </si>
  <si>
    <t>1-2 small visible (less than 1 feet)</t>
  </si>
  <si>
    <t>Some deterioration</t>
  </si>
  <si>
    <t>Some bumps</t>
  </si>
  <si>
    <t>Quite a few</t>
  </si>
  <si>
    <t>Larger area</t>
  </si>
  <si>
    <t>Evident peeling</t>
  </si>
  <si>
    <t>3-5 small visible</t>
  </si>
  <si>
    <t>Small sections missing</t>
  </si>
  <si>
    <t>Generally bumpy</t>
  </si>
  <si>
    <t xml:space="preserve">Generally one or two, not deep </t>
  </si>
  <si>
    <t>Significant portion of pavement</t>
  </si>
  <si>
    <t>Large sections missing</t>
  </si>
  <si>
    <t>5-10 small visible</t>
  </si>
  <si>
    <t>More sections missing or deterirorate</t>
  </si>
  <si>
    <t xml:space="preserve">Some significant bumps or rough spots </t>
  </si>
  <si>
    <t xml:space="preserve">Generally several,some deep </t>
  </si>
  <si>
    <t>More than half of length has some cracking</t>
  </si>
  <si>
    <t>Large sections missing everywhere</t>
  </si>
  <si>
    <t>One large &gt;2'</t>
  </si>
  <si>
    <t>Generally deteriorated</t>
  </si>
  <si>
    <t>Always rough, but can go 30mph.</t>
  </si>
  <si>
    <t>Many cracks, some deep</t>
  </si>
  <si>
    <t>Most of roadway</t>
  </si>
  <si>
    <t>Continual evidence of peeling</t>
  </si>
  <si>
    <t xml:space="preserve">One very large </t>
  </si>
  <si>
    <t>Significant lengths are gone</t>
  </si>
  <si>
    <t>Need to slow below speed limit</t>
  </si>
  <si>
    <t>Many deep cracks</t>
  </si>
  <si>
    <t>Dangerous</t>
  </si>
  <si>
    <t>Much surface gone, some gravel visible</t>
  </si>
  <si>
    <t>Danger of large sections falling out</t>
  </si>
  <si>
    <t>Likely damage to vehicle</t>
  </si>
  <si>
    <t>Continual cracks, &gt;2" wide &amp; deep, sections falling out</t>
  </si>
  <si>
    <t>All of roadway</t>
  </si>
  <si>
    <t>Most of surface gone, gravel visible many places</t>
  </si>
  <si>
    <t>Entire edge has disappeared</t>
  </si>
  <si>
    <t>Impassable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</si>
</sst>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164" fontId="4" fillId="0" borderId="0" xfId="1" applyNumberFormat="1" applyFont="1" applyAlignment="1">
      <alignment horizontal="left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2" fontId="4" fillId="0" borderId="0" xfId="1" applyNumberFormat="1" applyFont="1"/>
    <xf numFmtId="0" fontId="2" fillId="0" borderId="0" xfId="2"/>
    <xf numFmtId="0" fontId="2" fillId="0" borderId="0" xfId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0" applyFont="1"/>
    <xf numFmtId="0" fontId="2" fillId="0" borderId="0" xfId="2" applyAlignment="1">
      <alignment horizontal="center"/>
    </xf>
    <xf numFmtId="2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2" fillId="0" borderId="0" xfId="1"/>
    <xf numFmtId="0" fontId="2" fillId="0" borderId="0" xfId="1" applyAlignment="1">
      <alignment horizontal="left" indent="1"/>
    </xf>
    <xf numFmtId="2" fontId="2" fillId="0" borderId="0" xfId="1" applyNumberFormat="1"/>
    <xf numFmtId="1" fontId="2" fillId="0" borderId="0" xfId="2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1" applyNumberFormat="1" applyAlignment="1">
      <alignment horizontal="center"/>
    </xf>
    <xf numFmtId="1" fontId="1" fillId="0" borderId="0" xfId="3" applyNumberForma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center" wrapText="1"/>
    </xf>
    <xf numFmtId="0" fontId="1" fillId="0" borderId="0" xfId="3"/>
    <xf numFmtId="0" fontId="1" fillId="0" borderId="0" xfId="3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17" fontId="0" fillId="0" borderId="0" xfId="0" applyNumberFormat="1"/>
    <xf numFmtId="0" fontId="7" fillId="0" borderId="0" xfId="0" applyFont="1"/>
    <xf numFmtId="165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9" fontId="7" fillId="0" borderId="0" xfId="0" applyNumberFormat="1" applyFont="1" applyAlignment="1">
      <alignment horizontal="center" wrapText="1"/>
    </xf>
    <xf numFmtId="166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0" fillId="0" borderId="0" xfId="0" applyNumberFormat="1"/>
    <xf numFmtId="49" fontId="10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4">
    <cellStyle name="Normal" xfId="0" builtinId="0"/>
    <cellStyle name="Normal 2" xfId="1" xr:uid="{147901D8-C0B6-474C-9548-5041AFC241D0}"/>
    <cellStyle name="Normal 2 2" xfId="2" xr:uid="{09C56ED2-5B17-4F6A-BA8D-2761234F34FA}"/>
    <cellStyle name="Normal 3" xfId="3" xr:uid="{071DB0BF-C1C5-49F7-8EFB-FBC8F6899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Road Roughness</a:t>
            </a:r>
          </a:p>
          <a:p>
            <a:pPr>
              <a:defRPr sz="2000"/>
            </a:pPr>
            <a:r>
              <a:rPr lang="en-US" sz="2000"/>
              <a:t> 2021</a:t>
            </a:r>
          </a:p>
        </c:rich>
      </c:tx>
      <c:layout>
        <c:manualLayout>
          <c:xMode val="edge"/>
          <c:yMode val="edge"/>
          <c:x val="0.28008700789440566"/>
          <c:y val="5.4216458236838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A4-4271-AE85-8CBA1447F02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A4-4271-AE85-8CBA1447F02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A4-4271-AE85-8CBA1447F0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[1]Summary!$C$4:$E$4</c:f>
              <c:strCache>
                <c:ptCount val="3"/>
                <c:pt idx="0">
                  <c:v>OK </c:v>
                </c:pt>
                <c:pt idx="1">
                  <c:v>Bumpy </c:v>
                </c:pt>
                <c:pt idx="2">
                  <c:v>Slow</c:v>
                </c:pt>
              </c:strCache>
            </c:strRef>
          </c:cat>
          <c:val>
            <c:numRef>
              <c:f>[1]Summary!$C$6:$E$6</c:f>
              <c:numCache>
                <c:formatCode>0.0</c:formatCode>
                <c:ptCount val="3"/>
                <c:pt idx="0">
                  <c:v>13.799999999999999</c:v>
                </c:pt>
                <c:pt idx="1">
                  <c:v>5.7000000000000011</c:v>
                </c:pt>
                <c:pt idx="2">
                  <c:v>2.3000000000000003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4-4271-AE85-8CBA1447F027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DA4-4271-AE85-8CBA1447F02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DA4-4271-AE85-8CBA1447F02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DA4-4271-AE85-8CBA1447F0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[1]Summary!$C$4:$E$4</c:f>
              <c:strCache>
                <c:ptCount val="3"/>
                <c:pt idx="0">
                  <c:v>OK </c:v>
                </c:pt>
                <c:pt idx="1">
                  <c:v>Bumpy </c:v>
                </c:pt>
                <c:pt idx="2">
                  <c:v>Slow</c:v>
                </c:pt>
              </c:strCache>
            </c:strRef>
          </c:cat>
          <c:val>
            <c:numRef>
              <c:f>[1]Summary!$C$6:$E$6</c:f>
              <c:numCache>
                <c:formatCode>0.0</c:formatCode>
                <c:ptCount val="3"/>
                <c:pt idx="0">
                  <c:v>13.799999999999999</c:v>
                </c:pt>
                <c:pt idx="1">
                  <c:v>5.7000000000000011</c:v>
                </c:pt>
                <c:pt idx="2">
                  <c:v>2.3000000000000003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4-4271-AE85-8CBA1447F0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Road Condition</a:t>
            </a:r>
          </a:p>
          <a:p>
            <a:pPr>
              <a:defRPr/>
            </a:pPr>
            <a:r>
              <a:rPr lang="en-US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6B-4DB7-BA61-94687FD8DE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6B-4DB7-BA61-94687FD8DE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6B-4DB7-BA61-94687FD8DE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dk1">
                      <a:tint val="98500"/>
                      <a:tint val="50000"/>
                      <a:satMod val="300000"/>
                    </a:schemeClr>
                  </a:gs>
                  <a:gs pos="35000">
                    <a:schemeClr val="dk1">
                      <a:tint val="98500"/>
                      <a:tint val="37000"/>
                      <a:satMod val="300000"/>
                    </a:schemeClr>
                  </a:gs>
                  <a:gs pos="100000">
                    <a:schemeClr val="dk1">
                      <a:tint val="9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9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6B-4DB7-BA61-94687FD8DE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dk1">
                      <a:tint val="30000"/>
                      <a:tint val="50000"/>
                      <a:satMod val="300000"/>
                    </a:schemeClr>
                  </a:gs>
                  <a:gs pos="35000">
                    <a:schemeClr val="dk1">
                      <a:tint val="30000"/>
                      <a:tint val="37000"/>
                      <a:satMod val="300000"/>
                    </a:schemeClr>
                  </a:gs>
                  <a:gs pos="100000">
                    <a:schemeClr val="dk1">
                      <a:tint val="3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3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6B-4DB7-BA61-94687FD8DE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[1]Summary!$H$4:$L$4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OK</c:v>
                </c:pt>
                <c:pt idx="3">
                  <c:v>Poor   </c:v>
                </c:pt>
                <c:pt idx="4">
                  <c:v>Very Poor</c:v>
                </c:pt>
              </c:strCache>
            </c:strRef>
          </c:cat>
          <c:val>
            <c:numRef>
              <c:f>[1]Summary!$H$6:$L$6</c:f>
              <c:numCache>
                <c:formatCode>0.0</c:formatCode>
                <c:ptCount val="5"/>
                <c:pt idx="0">
                  <c:v>8.3000000000000007</c:v>
                </c:pt>
                <c:pt idx="1">
                  <c:v>4.1000000000000005</c:v>
                </c:pt>
                <c:pt idx="2">
                  <c:v>6.1000000000000005</c:v>
                </c:pt>
                <c:pt idx="3">
                  <c:v>3.0999999999999996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6B-4DB7-BA61-94687FD8DE3A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E6B-4DB7-BA61-94687FD8DE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E6B-4DB7-BA61-94687FD8DE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E6B-4DB7-BA61-94687FD8DE3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dk1">
                      <a:tint val="98500"/>
                      <a:tint val="50000"/>
                      <a:satMod val="300000"/>
                    </a:schemeClr>
                  </a:gs>
                  <a:gs pos="35000">
                    <a:schemeClr val="dk1">
                      <a:tint val="98500"/>
                      <a:tint val="37000"/>
                      <a:satMod val="300000"/>
                    </a:schemeClr>
                  </a:gs>
                  <a:gs pos="100000">
                    <a:schemeClr val="dk1">
                      <a:tint val="9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9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4E6B-4DB7-BA61-94687FD8DE3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dk1">
                      <a:tint val="30000"/>
                      <a:tint val="50000"/>
                      <a:satMod val="300000"/>
                    </a:schemeClr>
                  </a:gs>
                  <a:gs pos="35000">
                    <a:schemeClr val="dk1">
                      <a:tint val="30000"/>
                      <a:tint val="37000"/>
                      <a:satMod val="300000"/>
                    </a:schemeClr>
                  </a:gs>
                  <a:gs pos="100000">
                    <a:schemeClr val="dk1">
                      <a:tint val="3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3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4E6B-4DB7-BA61-94687FD8DE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[1]Summary!$H$4:$L$4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OK</c:v>
                </c:pt>
                <c:pt idx="3">
                  <c:v>Poor   </c:v>
                </c:pt>
                <c:pt idx="4">
                  <c:v>Very Poor</c:v>
                </c:pt>
              </c:strCache>
            </c:strRef>
          </c:cat>
          <c:val>
            <c:numRef>
              <c:f>[1]Summary!$H$6:$L$6</c:f>
              <c:numCache>
                <c:formatCode>0.0</c:formatCode>
                <c:ptCount val="5"/>
                <c:pt idx="0">
                  <c:v>8.3000000000000007</c:v>
                </c:pt>
                <c:pt idx="1">
                  <c:v>4.1000000000000005</c:v>
                </c:pt>
                <c:pt idx="2">
                  <c:v>6.1000000000000005</c:v>
                </c:pt>
                <c:pt idx="3">
                  <c:v>3.0999999999999996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E6B-4DB7-BA61-94687FD8DE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Road Roughness</a:t>
            </a:r>
          </a:p>
          <a:p>
            <a:pPr>
              <a:defRPr sz="2000"/>
            </a:pPr>
            <a:r>
              <a:rPr lang="en-US" sz="2000"/>
              <a:t> 2021</a:t>
            </a:r>
          </a:p>
        </c:rich>
      </c:tx>
      <c:layout>
        <c:manualLayout>
          <c:xMode val="edge"/>
          <c:yMode val="edge"/>
          <c:x val="0.28008700789440566"/>
          <c:y val="5.4216458236838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86-4AC8-B333-4F579D078D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86-4AC8-B333-4F579D078D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86-4AC8-B333-4F579D078D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[1]Summary!$C$4:$E$4</c:f>
              <c:strCache>
                <c:ptCount val="3"/>
                <c:pt idx="0">
                  <c:v>OK </c:v>
                </c:pt>
                <c:pt idx="1">
                  <c:v>Bumpy </c:v>
                </c:pt>
                <c:pt idx="2">
                  <c:v>Slow</c:v>
                </c:pt>
              </c:strCache>
            </c:strRef>
          </c:cat>
          <c:val>
            <c:numRef>
              <c:f>[1]Summary!$C$6:$E$6</c:f>
              <c:numCache>
                <c:formatCode>0.0</c:formatCode>
                <c:ptCount val="3"/>
                <c:pt idx="0">
                  <c:v>13.799999999999999</c:v>
                </c:pt>
                <c:pt idx="1">
                  <c:v>5.7000000000000011</c:v>
                </c:pt>
                <c:pt idx="2">
                  <c:v>2.3000000000000003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86-4AC8-B333-4F579D078D7A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286-4AC8-B333-4F579D078D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286-4AC8-B333-4F579D078D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286-4AC8-B333-4F579D078D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[1]Summary!$C$4:$E$4</c:f>
              <c:strCache>
                <c:ptCount val="3"/>
                <c:pt idx="0">
                  <c:v>OK </c:v>
                </c:pt>
                <c:pt idx="1">
                  <c:v>Bumpy </c:v>
                </c:pt>
                <c:pt idx="2">
                  <c:v>Slow</c:v>
                </c:pt>
              </c:strCache>
            </c:strRef>
          </c:cat>
          <c:val>
            <c:numRef>
              <c:f>[1]Summary!$C$6:$E$6</c:f>
              <c:numCache>
                <c:formatCode>0.0</c:formatCode>
                <c:ptCount val="3"/>
                <c:pt idx="0">
                  <c:v>13.799999999999999</c:v>
                </c:pt>
                <c:pt idx="1">
                  <c:v>5.7000000000000011</c:v>
                </c:pt>
                <c:pt idx="2">
                  <c:v>2.3000000000000003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86-4AC8-B333-4F579D078D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Road Condition</a:t>
            </a:r>
          </a:p>
          <a:p>
            <a:pPr>
              <a:defRPr/>
            </a:pPr>
            <a:r>
              <a:rPr lang="en-US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64-4CC6-BEDE-C2FC297528F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64-4CC6-BEDE-C2FC297528F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564-4CC6-BEDE-C2FC297528F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dk1">
                      <a:tint val="98500"/>
                      <a:tint val="50000"/>
                      <a:satMod val="300000"/>
                    </a:schemeClr>
                  </a:gs>
                  <a:gs pos="35000">
                    <a:schemeClr val="dk1">
                      <a:tint val="98500"/>
                      <a:tint val="37000"/>
                      <a:satMod val="300000"/>
                    </a:schemeClr>
                  </a:gs>
                  <a:gs pos="100000">
                    <a:schemeClr val="dk1">
                      <a:tint val="9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9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564-4CC6-BEDE-C2FC297528F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dk1">
                      <a:tint val="30000"/>
                      <a:tint val="50000"/>
                      <a:satMod val="300000"/>
                    </a:schemeClr>
                  </a:gs>
                  <a:gs pos="35000">
                    <a:schemeClr val="dk1">
                      <a:tint val="30000"/>
                      <a:tint val="37000"/>
                      <a:satMod val="300000"/>
                    </a:schemeClr>
                  </a:gs>
                  <a:gs pos="100000">
                    <a:schemeClr val="dk1">
                      <a:tint val="3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3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564-4CC6-BEDE-C2FC297528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[1]Summary!$H$4:$L$4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OK</c:v>
                </c:pt>
                <c:pt idx="3">
                  <c:v>Poor   </c:v>
                </c:pt>
                <c:pt idx="4">
                  <c:v>Very Poor</c:v>
                </c:pt>
              </c:strCache>
            </c:strRef>
          </c:cat>
          <c:val>
            <c:numRef>
              <c:f>[1]Summary!$H$6:$L$6</c:f>
              <c:numCache>
                <c:formatCode>0.0</c:formatCode>
                <c:ptCount val="5"/>
                <c:pt idx="0">
                  <c:v>8.3000000000000007</c:v>
                </c:pt>
                <c:pt idx="1">
                  <c:v>4.1000000000000005</c:v>
                </c:pt>
                <c:pt idx="2">
                  <c:v>6.1000000000000005</c:v>
                </c:pt>
                <c:pt idx="3">
                  <c:v>3.0999999999999996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64-4CC6-BEDE-C2FC297528F2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tint val="50000"/>
                      <a:satMod val="300000"/>
                    </a:schemeClr>
                  </a:gs>
                  <a:gs pos="35000">
                    <a:schemeClr val="dk1">
                      <a:tint val="88500"/>
                      <a:tint val="37000"/>
                      <a:satMod val="300000"/>
                    </a:schemeClr>
                  </a:gs>
                  <a:gs pos="100000">
                    <a:schemeClr val="dk1">
                      <a:tint val="8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A564-4CC6-BEDE-C2FC297528F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tint val="50000"/>
                      <a:satMod val="300000"/>
                    </a:schemeClr>
                  </a:gs>
                  <a:gs pos="35000">
                    <a:schemeClr val="dk1">
                      <a:tint val="55000"/>
                      <a:tint val="37000"/>
                      <a:satMod val="300000"/>
                    </a:schemeClr>
                  </a:gs>
                  <a:gs pos="100000">
                    <a:schemeClr val="dk1">
                      <a:tint val="5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5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A564-4CC6-BEDE-C2FC297528F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tint val="50000"/>
                      <a:satMod val="300000"/>
                    </a:schemeClr>
                  </a:gs>
                  <a:gs pos="35000">
                    <a:schemeClr val="dk1">
                      <a:tint val="75000"/>
                      <a:tint val="37000"/>
                      <a:satMod val="300000"/>
                    </a:schemeClr>
                  </a:gs>
                  <a:gs pos="100000">
                    <a:schemeClr val="dk1">
                      <a:tint val="75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75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A564-4CC6-BEDE-C2FC297528F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dk1">
                      <a:tint val="98500"/>
                      <a:tint val="50000"/>
                      <a:satMod val="300000"/>
                    </a:schemeClr>
                  </a:gs>
                  <a:gs pos="35000">
                    <a:schemeClr val="dk1">
                      <a:tint val="98500"/>
                      <a:tint val="37000"/>
                      <a:satMod val="300000"/>
                    </a:schemeClr>
                  </a:gs>
                  <a:gs pos="100000">
                    <a:schemeClr val="dk1">
                      <a:tint val="985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985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A564-4CC6-BEDE-C2FC297528F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dk1">
                      <a:tint val="30000"/>
                      <a:tint val="50000"/>
                      <a:satMod val="300000"/>
                    </a:schemeClr>
                  </a:gs>
                  <a:gs pos="35000">
                    <a:schemeClr val="dk1">
                      <a:tint val="30000"/>
                      <a:tint val="37000"/>
                      <a:satMod val="300000"/>
                    </a:schemeClr>
                  </a:gs>
                  <a:gs pos="100000">
                    <a:schemeClr val="dk1">
                      <a:tint val="3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tint val="3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A564-4CC6-BEDE-C2FC297528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[1]Summary!$H$4:$L$4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OK</c:v>
                </c:pt>
                <c:pt idx="3">
                  <c:v>Poor   </c:v>
                </c:pt>
                <c:pt idx="4">
                  <c:v>Very Poor</c:v>
                </c:pt>
              </c:strCache>
            </c:strRef>
          </c:cat>
          <c:val>
            <c:numRef>
              <c:f>[1]Summary!$H$6:$L$6</c:f>
              <c:numCache>
                <c:formatCode>0.0</c:formatCode>
                <c:ptCount val="5"/>
                <c:pt idx="0">
                  <c:v>8.3000000000000007</c:v>
                </c:pt>
                <c:pt idx="1">
                  <c:v>4.1000000000000005</c:v>
                </c:pt>
                <c:pt idx="2">
                  <c:v>6.1000000000000005</c:v>
                </c:pt>
                <c:pt idx="3">
                  <c:v>3.0999999999999996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564-4CC6-BEDE-C2FC297528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26</xdr:row>
      <xdr:rowOff>152400</xdr:rowOff>
    </xdr:from>
    <xdr:to>
      <xdr:col>5</xdr:col>
      <xdr:colOff>600074</xdr:colOff>
      <xdr:row>49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B3231-887E-416E-9D66-7152AE5DA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26</xdr:row>
      <xdr:rowOff>152401</xdr:rowOff>
    </xdr:from>
    <xdr:to>
      <xdr:col>14</xdr:col>
      <xdr:colOff>542926</xdr:colOff>
      <xdr:row>50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D2AE2F-2187-4D2E-8E9D-3D46525FC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26</xdr:row>
      <xdr:rowOff>152400</xdr:rowOff>
    </xdr:from>
    <xdr:to>
      <xdr:col>5</xdr:col>
      <xdr:colOff>600074</xdr:colOff>
      <xdr:row>49</xdr:row>
      <xdr:rowOff>152400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55053F3-8B50-4599-B9A1-A4E23886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26</xdr:row>
      <xdr:rowOff>152401</xdr:rowOff>
    </xdr:from>
    <xdr:to>
      <xdr:col>14</xdr:col>
      <xdr:colOff>542926</xdr:colOff>
      <xdr:row>50</xdr:row>
      <xdr:rowOff>19050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B5BA034-EF1E-4328-8E70-9CD9CD378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ad%20Condition%20as%20of%206Nov2021%20analyzed%205Jan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Worst 2012"/>
      <sheetName val="Worst 2015"/>
      <sheetName val="Worst Fixed 2016"/>
      <sheetName val="Worst 2016"/>
      <sheetName val="Worst 2017"/>
      <sheetName val="Worst 2018"/>
      <sheetName val="Worst 2019"/>
      <sheetName val="Worst 2020"/>
      <sheetName val="Worst 2021"/>
      <sheetName val="Bickford Hill"/>
      <sheetName val="Birches"/>
      <sheetName val="Blake"/>
      <sheetName val="Carpenter"/>
      <sheetName val="Center District"/>
      <sheetName val="Crane Hill"/>
      <sheetName val="Dyke"/>
      <sheetName val="Easton"/>
      <sheetName val="Hadley"/>
      <sheetName val="Summary"/>
      <sheetName val="Jerico"/>
      <sheetName val="Jesseman"/>
      <sheetName val="Lafayette"/>
      <sheetName val="Lovers Lane"/>
      <sheetName val="Pearl Lake"/>
      <sheetName val="Pecketts Crossing"/>
      <sheetName val="St Pond"/>
      <sheetName val="Sunset Hill"/>
      <sheetName val="Toad Hill"/>
      <sheetName val="Valley V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K14">
            <v>0.2</v>
          </cell>
          <cell r="L14">
            <v>0.2</v>
          </cell>
          <cell r="M14">
            <v>0</v>
          </cell>
          <cell r="O14">
            <v>0.3</v>
          </cell>
          <cell r="P14">
            <v>0.1</v>
          </cell>
          <cell r="Q14">
            <v>0</v>
          </cell>
          <cell r="R14">
            <v>0</v>
          </cell>
          <cell r="S14">
            <v>0</v>
          </cell>
        </row>
      </sheetData>
      <sheetData sheetId="11">
        <row r="26">
          <cell r="K26">
            <v>0.1</v>
          </cell>
          <cell r="L26">
            <v>1.1000000000000001</v>
          </cell>
          <cell r="M26">
            <v>0.1</v>
          </cell>
          <cell r="O26">
            <v>0.2</v>
          </cell>
          <cell r="P26">
            <v>0.4</v>
          </cell>
          <cell r="Q26">
            <v>0.7</v>
          </cell>
          <cell r="R26">
            <v>0</v>
          </cell>
          <cell r="S26">
            <v>0</v>
          </cell>
          <cell r="U26">
            <v>0</v>
          </cell>
        </row>
      </sheetData>
      <sheetData sheetId="12">
        <row r="31">
          <cell r="K31">
            <v>0.6</v>
          </cell>
          <cell r="L31">
            <v>0.3</v>
          </cell>
          <cell r="M31">
            <v>0</v>
          </cell>
          <cell r="O31">
            <v>0.2</v>
          </cell>
          <cell r="P31">
            <v>0.5</v>
          </cell>
          <cell r="Q31">
            <v>0.1</v>
          </cell>
          <cell r="R31">
            <v>0.1</v>
          </cell>
          <cell r="S31">
            <v>0</v>
          </cell>
          <cell r="U31">
            <v>1.3</v>
          </cell>
        </row>
      </sheetData>
      <sheetData sheetId="13">
        <row r="16">
          <cell r="K16">
            <v>0.1</v>
          </cell>
          <cell r="L16">
            <v>0.3</v>
          </cell>
          <cell r="M16">
            <v>0.3</v>
          </cell>
          <cell r="O16">
            <v>0</v>
          </cell>
          <cell r="P16">
            <v>0.2</v>
          </cell>
          <cell r="Q16">
            <v>0.3</v>
          </cell>
          <cell r="R16">
            <v>0.2</v>
          </cell>
          <cell r="S16">
            <v>0</v>
          </cell>
          <cell r="U16">
            <v>0</v>
          </cell>
        </row>
      </sheetData>
      <sheetData sheetId="14">
        <row r="26">
          <cell r="K26">
            <v>0.3</v>
          </cell>
          <cell r="L26">
            <v>0.7</v>
          </cell>
          <cell r="M26">
            <v>0.1</v>
          </cell>
          <cell r="O26">
            <v>0.3</v>
          </cell>
          <cell r="P26">
            <v>0.1</v>
          </cell>
          <cell r="Q26">
            <v>0.3</v>
          </cell>
          <cell r="R26">
            <v>0.4</v>
          </cell>
          <cell r="S26">
            <v>0</v>
          </cell>
          <cell r="U26">
            <v>0</v>
          </cell>
        </row>
      </sheetData>
      <sheetData sheetId="15">
        <row r="27">
          <cell r="K27">
            <v>0.5</v>
          </cell>
          <cell r="L27">
            <v>0.1</v>
          </cell>
          <cell r="M27">
            <v>1.1000000000000001</v>
          </cell>
          <cell r="O27">
            <v>0</v>
          </cell>
          <cell r="P27">
            <v>0.3</v>
          </cell>
          <cell r="Q27">
            <v>0.6</v>
          </cell>
          <cell r="R27">
            <v>0.7</v>
          </cell>
          <cell r="S27">
            <v>0.1</v>
          </cell>
        </row>
      </sheetData>
      <sheetData sheetId="16">
        <row r="22">
          <cell r="K22">
            <v>0.6</v>
          </cell>
          <cell r="L22">
            <v>0.4</v>
          </cell>
          <cell r="M22">
            <v>0.3</v>
          </cell>
          <cell r="O22">
            <v>0</v>
          </cell>
          <cell r="P22">
            <v>0</v>
          </cell>
          <cell r="Q22">
            <v>0.7</v>
          </cell>
          <cell r="R22">
            <v>0.6</v>
          </cell>
          <cell r="S22">
            <v>0</v>
          </cell>
          <cell r="U22">
            <v>0.1</v>
          </cell>
        </row>
      </sheetData>
      <sheetData sheetId="17">
        <row r="35">
          <cell r="K35">
            <v>2.2000000000000002</v>
          </cell>
          <cell r="L35">
            <v>0.5</v>
          </cell>
          <cell r="M35">
            <v>0</v>
          </cell>
          <cell r="O35">
            <v>1.9</v>
          </cell>
          <cell r="P35">
            <v>0.6</v>
          </cell>
          <cell r="Q35">
            <v>0.2</v>
          </cell>
          <cell r="R35">
            <v>0</v>
          </cell>
          <cell r="S35">
            <v>0</v>
          </cell>
          <cell r="U35">
            <v>0</v>
          </cell>
        </row>
      </sheetData>
      <sheetData sheetId="18">
        <row r="27">
          <cell r="K27">
            <v>1.4</v>
          </cell>
          <cell r="L27">
            <v>0.4</v>
          </cell>
          <cell r="M27">
            <v>0</v>
          </cell>
          <cell r="O27">
            <v>1.3</v>
          </cell>
          <cell r="P27">
            <v>0</v>
          </cell>
          <cell r="Q27">
            <v>0.1</v>
          </cell>
          <cell r="R27">
            <v>0.3</v>
          </cell>
          <cell r="S27">
            <v>0.1</v>
          </cell>
        </row>
      </sheetData>
      <sheetData sheetId="19">
        <row r="4">
          <cell r="C4" t="str">
            <v xml:space="preserve">OK </v>
          </cell>
          <cell r="D4" t="str">
            <v xml:space="preserve">Bumpy </v>
          </cell>
          <cell r="E4" t="str">
            <v>Slow</v>
          </cell>
          <cell r="H4" t="str">
            <v>Excellent</v>
          </cell>
          <cell r="I4" t="str">
            <v>Good</v>
          </cell>
          <cell r="J4" t="str">
            <v>OK</v>
          </cell>
          <cell r="K4" t="str">
            <v xml:space="preserve">Poor   </v>
          </cell>
          <cell r="L4" t="str">
            <v>Very Poor</v>
          </cell>
        </row>
        <row r="6">
          <cell r="C6">
            <v>13.799999999999999</v>
          </cell>
          <cell r="D6">
            <v>5.7000000000000011</v>
          </cell>
          <cell r="E6">
            <v>2.3000000000000003</v>
          </cell>
          <cell r="H6">
            <v>8.3000000000000007</v>
          </cell>
          <cell r="I6">
            <v>4.1000000000000005</v>
          </cell>
          <cell r="J6">
            <v>6.1000000000000005</v>
          </cell>
          <cell r="K6">
            <v>3.0999999999999996</v>
          </cell>
          <cell r="L6">
            <v>0.2</v>
          </cell>
        </row>
      </sheetData>
      <sheetData sheetId="20">
        <row r="14">
          <cell r="O14">
            <v>0</v>
          </cell>
          <cell r="S14">
            <v>0</v>
          </cell>
        </row>
      </sheetData>
      <sheetData sheetId="21">
        <row r="19">
          <cell r="K19">
            <v>0.1</v>
          </cell>
          <cell r="L19">
            <v>0.9</v>
          </cell>
          <cell r="M19">
            <v>0</v>
          </cell>
          <cell r="O19">
            <v>0</v>
          </cell>
          <cell r="P19">
            <v>0.1</v>
          </cell>
          <cell r="Q19">
            <v>0.6</v>
          </cell>
          <cell r="R19">
            <v>0.3</v>
          </cell>
          <cell r="S19">
            <v>0</v>
          </cell>
          <cell r="U19">
            <v>0</v>
          </cell>
        </row>
      </sheetData>
      <sheetData sheetId="22">
        <row r="28">
          <cell r="K28">
            <v>1.6</v>
          </cell>
          <cell r="L28">
            <v>0.2</v>
          </cell>
          <cell r="M28">
            <v>0</v>
          </cell>
          <cell r="O28">
            <v>1.2</v>
          </cell>
          <cell r="P28">
            <v>0.2</v>
          </cell>
          <cell r="Q28">
            <v>0.3</v>
          </cell>
          <cell r="R28">
            <v>0.1</v>
          </cell>
          <cell r="S28">
            <v>0</v>
          </cell>
        </row>
      </sheetData>
      <sheetData sheetId="23">
        <row r="29">
          <cell r="K29">
            <v>1.1000000000000001</v>
          </cell>
          <cell r="L29">
            <v>0.4</v>
          </cell>
          <cell r="M29">
            <v>0.2</v>
          </cell>
          <cell r="O29">
            <v>0.4</v>
          </cell>
          <cell r="P29">
            <v>0.4</v>
          </cell>
          <cell r="Q29">
            <v>0.8</v>
          </cell>
          <cell r="R29">
            <v>0.1</v>
          </cell>
          <cell r="S29">
            <v>0</v>
          </cell>
          <cell r="U29">
            <v>0</v>
          </cell>
        </row>
      </sheetData>
      <sheetData sheetId="24">
        <row r="28">
          <cell r="K28">
            <v>1.6</v>
          </cell>
          <cell r="L28">
            <v>0.2</v>
          </cell>
          <cell r="M28">
            <v>0.1</v>
          </cell>
          <cell r="O28">
            <v>1.3</v>
          </cell>
          <cell r="P28">
            <v>0.1</v>
          </cell>
          <cell r="Q28">
            <v>0.2</v>
          </cell>
          <cell r="R28">
            <v>0.3</v>
          </cell>
          <cell r="S28">
            <v>0</v>
          </cell>
          <cell r="U28">
            <v>0</v>
          </cell>
        </row>
      </sheetData>
      <sheetData sheetId="25">
        <row r="16">
          <cell r="J16">
            <v>0</v>
          </cell>
          <cell r="K16">
            <v>0.3</v>
          </cell>
          <cell r="L16">
            <v>0.1</v>
          </cell>
          <cell r="N16">
            <v>0</v>
          </cell>
          <cell r="O16">
            <v>0.2</v>
          </cell>
          <cell r="P16">
            <v>0.2</v>
          </cell>
          <cell r="Q16">
            <v>0</v>
          </cell>
          <cell r="R16">
            <v>0</v>
          </cell>
        </row>
      </sheetData>
      <sheetData sheetId="26">
        <row r="34">
          <cell r="K34">
            <v>2.1</v>
          </cell>
          <cell r="L34">
            <v>0.2</v>
          </cell>
          <cell r="M34">
            <v>0.1</v>
          </cell>
          <cell r="O34">
            <v>0.7</v>
          </cell>
          <cell r="P34">
            <v>0.5</v>
          </cell>
          <cell r="Q34">
            <v>1.2</v>
          </cell>
          <cell r="R34">
            <v>0</v>
          </cell>
          <cell r="S34">
            <v>0</v>
          </cell>
        </row>
      </sheetData>
      <sheetData sheetId="27">
        <row r="19">
          <cell r="K19">
            <v>1</v>
          </cell>
          <cell r="L19">
            <v>0</v>
          </cell>
          <cell r="M19">
            <v>0</v>
          </cell>
          <cell r="O19">
            <v>0.3</v>
          </cell>
          <cell r="P19">
            <v>0.7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</sheetData>
      <sheetData sheetId="28">
        <row r="13">
          <cell r="K13">
            <v>0.5</v>
          </cell>
          <cell r="L13">
            <v>0</v>
          </cell>
          <cell r="M13">
            <v>0</v>
          </cell>
          <cell r="O13">
            <v>0.5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</sheetData>
      <sheetData sheetId="29">
        <row r="34">
          <cell r="N34">
            <v>0.1</v>
          </cell>
          <cell r="O34">
            <v>0.1</v>
          </cell>
          <cell r="P34">
            <v>0.1</v>
          </cell>
          <cell r="Q34">
            <v>0.2</v>
          </cell>
          <cell r="R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2826-7E68-49B3-94D9-8A738E1F9757}">
  <dimension ref="A1:G21"/>
  <sheetViews>
    <sheetView tabSelected="1" workbookViewId="0">
      <selection activeCell="G7" sqref="G7"/>
    </sheetView>
  </sheetViews>
  <sheetFormatPr defaultRowHeight="15" x14ac:dyDescent="0.25"/>
  <cols>
    <col min="1" max="1" width="7.85546875" customWidth="1"/>
    <col min="2" max="2" width="13.42578125" customWidth="1"/>
    <col min="3" max="3" width="11.28515625" customWidth="1"/>
    <col min="4" max="4" width="12.85546875" customWidth="1"/>
    <col min="5" max="5" width="11.7109375" customWidth="1"/>
    <col min="6" max="6" width="15.140625" customWidth="1"/>
    <col min="7" max="7" width="15.28515625" customWidth="1"/>
  </cols>
  <sheetData>
    <row r="1" spans="1:7" ht="18" x14ac:dyDescent="0.25">
      <c r="A1" s="38" t="s">
        <v>102</v>
      </c>
      <c r="B1" s="18"/>
      <c r="D1" s="18"/>
      <c r="E1" s="18"/>
      <c r="F1" s="18"/>
      <c r="G1" s="18"/>
    </row>
    <row r="2" spans="1:7" ht="15.75" x14ac:dyDescent="0.25">
      <c r="A2" s="53" t="s">
        <v>103</v>
      </c>
      <c r="B2" s="18"/>
      <c r="D2" s="18"/>
      <c r="E2" s="18"/>
      <c r="F2" s="18"/>
      <c r="G2" s="18"/>
    </row>
    <row r="3" spans="1:7" ht="18" x14ac:dyDescent="0.25">
      <c r="A3" s="38"/>
      <c r="B3" s="18"/>
      <c r="D3" s="18"/>
      <c r="E3" s="18"/>
      <c r="F3" s="18"/>
      <c r="G3" s="18"/>
    </row>
    <row r="4" spans="1:7" x14ac:dyDescent="0.25">
      <c r="A4" s="18" t="s">
        <v>3</v>
      </c>
      <c r="B4" s="18" t="s">
        <v>104</v>
      </c>
      <c r="D4" s="18"/>
      <c r="E4" s="18"/>
      <c r="F4" s="18"/>
      <c r="G4" s="18"/>
    </row>
    <row r="5" spans="1:7" x14ac:dyDescent="0.25">
      <c r="B5" s="18" t="s">
        <v>105</v>
      </c>
      <c r="D5" s="18"/>
      <c r="E5" s="18"/>
      <c r="F5" s="18"/>
      <c r="G5" s="18"/>
    </row>
    <row r="6" spans="1:7" x14ac:dyDescent="0.25">
      <c r="B6" s="18" t="s">
        <v>106</v>
      </c>
      <c r="D6" s="18"/>
      <c r="E6" s="18"/>
      <c r="F6" s="18"/>
      <c r="G6" s="18"/>
    </row>
    <row r="7" spans="1:7" x14ac:dyDescent="0.25">
      <c r="A7" s="18"/>
      <c r="B7" s="18"/>
      <c r="D7" s="18"/>
      <c r="E7" s="18"/>
      <c r="F7" s="18"/>
      <c r="G7" s="18"/>
    </row>
    <row r="8" spans="1:7" ht="18" x14ac:dyDescent="0.25">
      <c r="A8" s="38" t="s">
        <v>107</v>
      </c>
      <c r="B8" s="18"/>
      <c r="C8" s="18"/>
      <c r="D8" s="18"/>
      <c r="E8" s="18"/>
      <c r="F8" s="18"/>
      <c r="G8" s="18"/>
    </row>
    <row r="9" spans="1:7" x14ac:dyDescent="0.25">
      <c r="A9" s="18"/>
      <c r="B9" s="18"/>
      <c r="C9" s="18"/>
      <c r="D9" s="18"/>
      <c r="E9" s="18"/>
      <c r="F9" s="18"/>
      <c r="G9" s="18"/>
    </row>
    <row r="10" spans="1:7" ht="26.25" x14ac:dyDescent="0.25">
      <c r="A10" s="18"/>
      <c r="B10" s="36" t="s">
        <v>108</v>
      </c>
      <c r="C10" s="36" t="s">
        <v>109</v>
      </c>
      <c r="D10" s="36" t="s">
        <v>110</v>
      </c>
      <c r="E10" s="36" t="s">
        <v>111</v>
      </c>
      <c r="F10" s="36" t="s">
        <v>112</v>
      </c>
      <c r="G10" s="36" t="s">
        <v>51</v>
      </c>
    </row>
    <row r="11" spans="1:7" x14ac:dyDescent="0.25">
      <c r="A11" s="54">
        <v>0</v>
      </c>
      <c r="B11" s="55" t="s">
        <v>113</v>
      </c>
      <c r="C11" s="55" t="s">
        <v>113</v>
      </c>
      <c r="D11" s="55" t="s">
        <v>113</v>
      </c>
      <c r="E11" s="55" t="s">
        <v>113</v>
      </c>
      <c r="F11" s="55" t="s">
        <v>113</v>
      </c>
      <c r="G11" s="55" t="s">
        <v>114</v>
      </c>
    </row>
    <row r="12" spans="1:7" ht="39" x14ac:dyDescent="0.25">
      <c r="A12" s="54">
        <v>10</v>
      </c>
      <c r="B12" s="56" t="s">
        <v>115</v>
      </c>
      <c r="C12" s="56" t="s">
        <v>116</v>
      </c>
      <c r="D12" s="56" t="s">
        <v>117</v>
      </c>
      <c r="E12" s="56" t="s">
        <v>118</v>
      </c>
      <c r="F12" s="56" t="s">
        <v>119</v>
      </c>
      <c r="G12" s="56" t="s">
        <v>120</v>
      </c>
    </row>
    <row r="13" spans="1:7" ht="26.25" x14ac:dyDescent="0.25">
      <c r="A13" s="54">
        <v>20</v>
      </c>
      <c r="B13" s="56" t="s">
        <v>121</v>
      </c>
      <c r="C13" s="56" t="s">
        <v>122</v>
      </c>
      <c r="D13" s="56" t="s">
        <v>123</v>
      </c>
      <c r="E13" s="56" t="s">
        <v>124</v>
      </c>
      <c r="F13" s="56" t="s">
        <v>125</v>
      </c>
      <c r="G13" s="56" t="s">
        <v>126</v>
      </c>
    </row>
    <row r="14" spans="1:7" ht="39" x14ac:dyDescent="0.25">
      <c r="A14" s="54">
        <v>30</v>
      </c>
      <c r="B14" s="56" t="s">
        <v>127</v>
      </c>
      <c r="C14" s="56" t="s">
        <v>128</v>
      </c>
      <c r="D14" s="56" t="s">
        <v>129</v>
      </c>
      <c r="E14" s="56" t="s">
        <v>130</v>
      </c>
      <c r="F14" s="56" t="s">
        <v>131</v>
      </c>
      <c r="G14" s="56" t="s">
        <v>132</v>
      </c>
    </row>
    <row r="15" spans="1:7" ht="64.5" x14ac:dyDescent="0.25">
      <c r="A15" s="54">
        <v>40</v>
      </c>
      <c r="B15" s="56" t="s">
        <v>133</v>
      </c>
      <c r="C15" s="56" t="s">
        <v>134</v>
      </c>
      <c r="D15" s="56" t="s">
        <v>135</v>
      </c>
      <c r="E15" s="56" t="s">
        <v>136</v>
      </c>
      <c r="F15" s="56" t="s">
        <v>137</v>
      </c>
      <c r="G15" s="56" t="s">
        <v>138</v>
      </c>
    </row>
    <row r="16" spans="1:7" ht="39" x14ac:dyDescent="0.25">
      <c r="A16" s="54">
        <v>50</v>
      </c>
      <c r="B16" s="56" t="s">
        <v>139</v>
      </c>
      <c r="C16" s="56" t="s">
        <v>140</v>
      </c>
      <c r="D16" s="56" t="s">
        <v>141</v>
      </c>
      <c r="E16" s="56" t="s">
        <v>142</v>
      </c>
      <c r="F16" s="56" t="s">
        <v>143</v>
      </c>
      <c r="G16" s="56" t="s">
        <v>144</v>
      </c>
    </row>
    <row r="17" spans="1:7" ht="26.25" x14ac:dyDescent="0.25">
      <c r="A17" s="54">
        <v>60</v>
      </c>
      <c r="B17" s="56" t="s">
        <v>145</v>
      </c>
      <c r="C17" s="56"/>
      <c r="D17" s="56"/>
      <c r="E17" s="56"/>
      <c r="F17" s="56"/>
      <c r="G17" s="56" t="s">
        <v>146</v>
      </c>
    </row>
    <row r="18" spans="1:7" x14ac:dyDescent="0.25">
      <c r="A18" s="54">
        <v>70</v>
      </c>
      <c r="B18" s="56"/>
      <c r="C18" s="56"/>
      <c r="D18" s="56"/>
      <c r="E18" s="56"/>
      <c r="F18" s="56"/>
      <c r="G18" s="56"/>
    </row>
    <row r="19" spans="1:7" ht="51.75" x14ac:dyDescent="0.25">
      <c r="A19" s="54">
        <v>80</v>
      </c>
      <c r="B19" s="56"/>
      <c r="C19" s="56"/>
      <c r="D19" s="56" t="s">
        <v>147</v>
      </c>
      <c r="E19" s="56" t="s">
        <v>148</v>
      </c>
      <c r="F19" s="56"/>
      <c r="G19" s="56"/>
    </row>
    <row r="20" spans="1:7" ht="26.25" x14ac:dyDescent="0.25">
      <c r="A20" s="54">
        <v>90</v>
      </c>
      <c r="B20" s="56"/>
      <c r="C20" s="56"/>
      <c r="D20" s="56"/>
      <c r="E20" s="56"/>
      <c r="F20" s="56"/>
      <c r="G20" s="56" t="s">
        <v>149</v>
      </c>
    </row>
    <row r="21" spans="1:7" ht="64.5" x14ac:dyDescent="0.25">
      <c r="A21" s="54">
        <v>100</v>
      </c>
      <c r="B21" s="56" t="s">
        <v>150</v>
      </c>
      <c r="C21" s="56" t="s">
        <v>151</v>
      </c>
      <c r="D21" s="56" t="s">
        <v>152</v>
      </c>
      <c r="E21" s="56" t="s">
        <v>129</v>
      </c>
      <c r="F21" s="56" t="s">
        <v>153</v>
      </c>
      <c r="G21" s="56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4E34-CE79-4A47-842D-3D78DE39AABC}">
  <dimension ref="A1:O88"/>
  <sheetViews>
    <sheetView workbookViewId="0">
      <selection activeCell="O10" sqref="O10"/>
    </sheetView>
  </sheetViews>
  <sheetFormatPr defaultRowHeight="15" x14ac:dyDescent="0.25"/>
  <cols>
    <col min="1" max="1" width="19.140625" customWidth="1"/>
    <col min="2" max="2" width="15" customWidth="1"/>
    <col min="3" max="3" width="10.7109375" customWidth="1"/>
    <col min="7" max="7" width="5.5703125" customWidth="1"/>
    <col min="8" max="8" width="11.5703125" customWidth="1"/>
    <col min="13" max="13" width="4.7109375" customWidth="1"/>
  </cols>
  <sheetData>
    <row r="1" spans="1:15" ht="18" x14ac:dyDescent="0.25">
      <c r="A1" s="38" t="s">
        <v>49</v>
      </c>
      <c r="B1" s="39" t="s">
        <v>50</v>
      </c>
      <c r="C1" s="40"/>
    </row>
    <row r="2" spans="1:15" x14ac:dyDescent="0.25">
      <c r="D2" s="37" t="s">
        <v>51</v>
      </c>
    </row>
    <row r="3" spans="1:15" x14ac:dyDescent="0.25">
      <c r="C3" s="36" t="s">
        <v>52</v>
      </c>
      <c r="D3" s="36" t="s">
        <v>53</v>
      </c>
      <c r="E3" s="36" t="s">
        <v>54</v>
      </c>
      <c r="J3" s="41" t="s">
        <v>55</v>
      </c>
    </row>
    <row r="4" spans="1:15" ht="26.25" x14ac:dyDescent="0.25">
      <c r="A4" s="41" t="s">
        <v>56</v>
      </c>
      <c r="B4" s="36" t="s">
        <v>57</v>
      </c>
      <c r="C4" s="36" t="s">
        <v>58</v>
      </c>
      <c r="D4" s="36" t="s">
        <v>59</v>
      </c>
      <c r="E4" s="36" t="s">
        <v>60</v>
      </c>
      <c r="H4" s="36" t="s">
        <v>61</v>
      </c>
      <c r="I4" s="36" t="s">
        <v>62</v>
      </c>
      <c r="J4" s="36" t="s">
        <v>63</v>
      </c>
      <c r="K4" s="36" t="s">
        <v>64</v>
      </c>
      <c r="L4" s="36" t="s">
        <v>20</v>
      </c>
      <c r="N4" s="36" t="s">
        <v>65</v>
      </c>
    </row>
    <row r="5" spans="1:15" x14ac:dyDescent="0.25">
      <c r="C5" s="36"/>
      <c r="D5" s="36"/>
      <c r="E5" s="36"/>
      <c r="H5" s="36"/>
      <c r="I5" s="36"/>
      <c r="J5" s="36"/>
      <c r="K5" s="36"/>
      <c r="L5" s="36"/>
    </row>
    <row r="6" spans="1:15" x14ac:dyDescent="0.25">
      <c r="A6" s="18" t="s">
        <v>66</v>
      </c>
      <c r="B6" s="42">
        <f>SUM(C6:E6)</f>
        <v>21.8</v>
      </c>
      <c r="C6" s="43">
        <f>SUM(C9:C41)</f>
        <v>13.799999999999999</v>
      </c>
      <c r="D6" s="43">
        <f>SUM(D9:D41)</f>
        <v>5.7000000000000011</v>
      </c>
      <c r="E6" s="43">
        <f>SUM(E9:E41)</f>
        <v>2.3000000000000003</v>
      </c>
      <c r="F6" s="44">
        <f>SUM(H6:L6)</f>
        <v>21.8</v>
      </c>
      <c r="G6" s="44"/>
      <c r="H6" s="43">
        <f>SUM(H9:H41)</f>
        <v>8.3000000000000007</v>
      </c>
      <c r="I6" s="43">
        <f>SUM(I9:I41)</f>
        <v>4.1000000000000005</v>
      </c>
      <c r="J6" s="43">
        <f>SUM(J9:J41)</f>
        <v>6.1000000000000005</v>
      </c>
      <c r="K6" s="43">
        <f>SUM(K9:K41)</f>
        <v>3.0999999999999996</v>
      </c>
      <c r="L6" s="43">
        <f>SUM(L9:L41)</f>
        <v>0.2</v>
      </c>
      <c r="N6" s="43">
        <f>SUM(N9:N41)</f>
        <v>1.4000000000000001</v>
      </c>
    </row>
    <row r="7" spans="1:15" x14ac:dyDescent="0.25">
      <c r="C7" s="36"/>
      <c r="D7" s="36"/>
      <c r="E7" s="36"/>
      <c r="F7">
        <f>SUM(B8:B27)</f>
        <v>21.799999999999997</v>
      </c>
      <c r="H7" s="36"/>
      <c r="I7" s="36"/>
      <c r="J7" s="36"/>
      <c r="K7" s="36"/>
      <c r="L7" s="36"/>
    </row>
    <row r="8" spans="1:15" x14ac:dyDescent="0.25">
      <c r="A8" s="18" t="s">
        <v>67</v>
      </c>
      <c r="C8" s="45">
        <f>C6/$B$6</f>
        <v>0.6330275229357798</v>
      </c>
      <c r="D8" s="45">
        <f>D6/$B$6</f>
        <v>0.26146788990825692</v>
      </c>
      <c r="E8" s="45">
        <f>E6/$B$6</f>
        <v>0.10550458715596331</v>
      </c>
      <c r="H8" s="46">
        <f>H6/$B$6</f>
        <v>0.38073394495412843</v>
      </c>
      <c r="I8" s="46">
        <f>I6/$B$6</f>
        <v>0.18807339449541285</v>
      </c>
      <c r="J8" s="46">
        <f>J6/$B$6</f>
        <v>0.27981651376146788</v>
      </c>
      <c r="K8" s="46">
        <f>K6/$B$6</f>
        <v>0.1422018348623853</v>
      </c>
      <c r="L8" s="46">
        <f>L6/$B$6</f>
        <v>9.1743119266055051E-3</v>
      </c>
    </row>
    <row r="9" spans="1:15" x14ac:dyDescent="0.25">
      <c r="C9" s="43"/>
      <c r="D9" s="43"/>
      <c r="E9" s="43"/>
      <c r="F9" s="47"/>
      <c r="G9" s="47"/>
      <c r="H9" s="43"/>
      <c r="I9" s="43"/>
      <c r="J9" s="43"/>
      <c r="K9" s="43"/>
      <c r="L9" s="43"/>
      <c r="M9" s="14"/>
      <c r="N9" s="14"/>
    </row>
    <row r="10" spans="1:15" x14ac:dyDescent="0.25">
      <c r="A10" t="s">
        <v>68</v>
      </c>
      <c r="B10" s="42">
        <f t="shared" ref="B10:B24" si="0">SUM(C10:E10)</f>
        <v>1.3000000000000003</v>
      </c>
      <c r="C10" s="48">
        <f>[1]Birches!K26</f>
        <v>0.1</v>
      </c>
      <c r="D10" s="48">
        <f>[1]Birches!L26</f>
        <v>1.1000000000000001</v>
      </c>
      <c r="E10" s="48">
        <f>[1]Birches!M26</f>
        <v>0.1</v>
      </c>
      <c r="F10" s="44">
        <f t="shared" ref="F10:F24" si="1">SUM(H10:L10)</f>
        <v>1.3</v>
      </c>
      <c r="G10" s="44"/>
      <c r="H10" s="48">
        <f>[1]Birches!O26</f>
        <v>0.2</v>
      </c>
      <c r="I10" s="48">
        <f>[1]Birches!P26</f>
        <v>0.4</v>
      </c>
      <c r="J10" s="48">
        <f>[1]Birches!Q26</f>
        <v>0.7</v>
      </c>
      <c r="K10" s="48">
        <f>[1]Birches!R26</f>
        <v>0</v>
      </c>
      <c r="L10" s="48">
        <f>[1]Birches!S26</f>
        <v>0</v>
      </c>
      <c r="M10" s="14"/>
      <c r="N10" s="48">
        <f>[1]Birches!U26</f>
        <v>0</v>
      </c>
      <c r="O10" s="18"/>
    </row>
    <row r="11" spans="1:15" x14ac:dyDescent="0.25">
      <c r="A11" t="s">
        <v>19</v>
      </c>
      <c r="B11" s="42">
        <f t="shared" si="0"/>
        <v>0.89999999999999991</v>
      </c>
      <c r="C11" s="48">
        <f>[1]Blake!K31</f>
        <v>0.6</v>
      </c>
      <c r="D11" s="48">
        <f>[1]Blake!L31</f>
        <v>0.3</v>
      </c>
      <c r="E11" s="48">
        <f>[1]Blake!M31</f>
        <v>0</v>
      </c>
      <c r="F11" s="44">
        <f t="shared" si="1"/>
        <v>0.89999999999999991</v>
      </c>
      <c r="G11" s="44"/>
      <c r="H11" s="48">
        <f>[1]Blake!O31</f>
        <v>0.2</v>
      </c>
      <c r="I11" s="48">
        <f>[1]Blake!P31</f>
        <v>0.5</v>
      </c>
      <c r="J11" s="48">
        <f>[1]Blake!Q31</f>
        <v>0.1</v>
      </c>
      <c r="K11" s="48">
        <f>[1]Blake!R31</f>
        <v>0.1</v>
      </c>
      <c r="L11" s="48">
        <f>[1]Blake!S31</f>
        <v>0</v>
      </c>
      <c r="M11" s="14"/>
      <c r="N11" s="48">
        <f>[1]Blake!U31</f>
        <v>1.3</v>
      </c>
      <c r="O11" s="18"/>
    </row>
    <row r="12" spans="1:15" x14ac:dyDescent="0.25">
      <c r="A12" t="s">
        <v>34</v>
      </c>
      <c r="B12" s="42">
        <f t="shared" si="0"/>
        <v>0.7</v>
      </c>
      <c r="C12" s="48">
        <f>[1]Carpenter!K16</f>
        <v>0.1</v>
      </c>
      <c r="D12" s="48">
        <f>[1]Carpenter!L16</f>
        <v>0.3</v>
      </c>
      <c r="E12" s="48">
        <f>[1]Carpenter!M16</f>
        <v>0.3</v>
      </c>
      <c r="F12" s="44">
        <f t="shared" si="1"/>
        <v>0.7</v>
      </c>
      <c r="G12" s="44"/>
      <c r="H12" s="48">
        <f>[1]Carpenter!O16</f>
        <v>0</v>
      </c>
      <c r="I12" s="48">
        <f>[1]Carpenter!P16</f>
        <v>0.2</v>
      </c>
      <c r="J12" s="48">
        <f>[1]Carpenter!Q16</f>
        <v>0.3</v>
      </c>
      <c r="K12" s="48">
        <f>[1]Carpenter!R16</f>
        <v>0.2</v>
      </c>
      <c r="L12" s="48">
        <f>[1]Carpenter!S16</f>
        <v>0</v>
      </c>
      <c r="M12" s="14"/>
      <c r="N12" s="48">
        <f>[1]Carpenter!U16</f>
        <v>0</v>
      </c>
      <c r="O12" s="18"/>
    </row>
    <row r="13" spans="1:15" x14ac:dyDescent="0.25">
      <c r="A13" t="s">
        <v>35</v>
      </c>
      <c r="B13" s="42">
        <f t="shared" si="0"/>
        <v>1.1000000000000001</v>
      </c>
      <c r="C13" s="47">
        <f>'[1]Center District'!K26</f>
        <v>0.3</v>
      </c>
      <c r="D13" s="47">
        <f>'[1]Center District'!L26</f>
        <v>0.7</v>
      </c>
      <c r="E13" s="47">
        <f>'[1]Center District'!M26</f>
        <v>0.1</v>
      </c>
      <c r="F13" s="44">
        <f t="shared" si="1"/>
        <v>1.1000000000000001</v>
      </c>
      <c r="G13" s="44"/>
      <c r="H13" s="47">
        <f>'[1]Center District'!O26</f>
        <v>0.3</v>
      </c>
      <c r="I13" s="47">
        <f>'[1]Center District'!P26</f>
        <v>0.1</v>
      </c>
      <c r="J13" s="47">
        <f>'[1]Center District'!Q26</f>
        <v>0.3</v>
      </c>
      <c r="K13" s="47">
        <f>'[1]Center District'!R26</f>
        <v>0.4</v>
      </c>
      <c r="L13" s="47">
        <f>'[1]Center District'!S26</f>
        <v>0</v>
      </c>
      <c r="M13" s="14"/>
      <c r="N13" s="47">
        <f>'[1]Center District'!U26</f>
        <v>0</v>
      </c>
      <c r="O13" s="18"/>
    </row>
    <row r="14" spans="1:15" x14ac:dyDescent="0.25">
      <c r="A14" t="s">
        <v>69</v>
      </c>
      <c r="B14" s="42">
        <f t="shared" si="0"/>
        <v>1.7000000000000002</v>
      </c>
      <c r="C14" s="47">
        <f>'[1]Crane Hill'!K27</f>
        <v>0.5</v>
      </c>
      <c r="D14" s="47">
        <f>'[1]Crane Hill'!L27</f>
        <v>0.1</v>
      </c>
      <c r="E14" s="47">
        <f>'[1]Crane Hill'!M27</f>
        <v>1.1000000000000001</v>
      </c>
      <c r="F14" s="44">
        <f t="shared" si="1"/>
        <v>1.7</v>
      </c>
      <c r="G14" s="44"/>
      <c r="H14" s="47">
        <f>'[1]Crane Hill'!O27</f>
        <v>0</v>
      </c>
      <c r="I14" s="47">
        <f>'[1]Crane Hill'!P27</f>
        <v>0.3</v>
      </c>
      <c r="J14" s="47">
        <f>'[1]Crane Hill'!Q27</f>
        <v>0.6</v>
      </c>
      <c r="K14" s="47">
        <f>'[1]Crane Hill'!R27</f>
        <v>0.7</v>
      </c>
      <c r="L14" s="47">
        <f>'[1]Crane Hill'!S27</f>
        <v>0.1</v>
      </c>
      <c r="M14" s="14"/>
      <c r="N14" s="47">
        <f>'[1]Crane Hill'!U27</f>
        <v>0</v>
      </c>
      <c r="O14" s="18"/>
    </row>
    <row r="15" spans="1:15" x14ac:dyDescent="0.25">
      <c r="A15" t="s">
        <v>25</v>
      </c>
      <c r="B15" s="42">
        <f t="shared" si="0"/>
        <v>1.3</v>
      </c>
      <c r="C15" s="47">
        <f>[1]Dyke!K22</f>
        <v>0.6</v>
      </c>
      <c r="D15" s="47">
        <f>[1]Dyke!L22</f>
        <v>0.4</v>
      </c>
      <c r="E15" s="47">
        <f>[1]Dyke!M22</f>
        <v>0.3</v>
      </c>
      <c r="F15" s="44">
        <f t="shared" si="1"/>
        <v>1.2999999999999998</v>
      </c>
      <c r="G15" s="44"/>
      <c r="H15" s="47">
        <f>[1]Dyke!O22</f>
        <v>0</v>
      </c>
      <c r="I15" s="47">
        <f>[1]Dyke!P22</f>
        <v>0</v>
      </c>
      <c r="J15" s="47">
        <f>[1]Dyke!Q22</f>
        <v>0.7</v>
      </c>
      <c r="K15" s="47">
        <f>[1]Dyke!R22</f>
        <v>0.6</v>
      </c>
      <c r="L15" s="47">
        <f>[1]Dyke!S22</f>
        <v>0</v>
      </c>
      <c r="M15" s="14"/>
      <c r="N15" s="47">
        <f>[1]Dyke!U22</f>
        <v>0.1</v>
      </c>
      <c r="O15" s="18"/>
    </row>
    <row r="16" spans="1:15" x14ac:dyDescent="0.25">
      <c r="A16" t="s">
        <v>70</v>
      </c>
      <c r="B16" s="42">
        <f t="shared" si="0"/>
        <v>2.7</v>
      </c>
      <c r="C16" s="47">
        <f>[1]Easton!K35</f>
        <v>2.2000000000000002</v>
      </c>
      <c r="D16" s="47">
        <f>[1]Easton!L35</f>
        <v>0.5</v>
      </c>
      <c r="E16" s="47">
        <f>[1]Easton!M35</f>
        <v>0</v>
      </c>
      <c r="F16" s="44">
        <f t="shared" si="1"/>
        <v>2.7</v>
      </c>
      <c r="G16" s="44"/>
      <c r="H16" s="47">
        <f>[1]Easton!O35</f>
        <v>1.9</v>
      </c>
      <c r="I16" s="47">
        <f>[1]Easton!P35</f>
        <v>0.6</v>
      </c>
      <c r="J16" s="47">
        <f>[1]Easton!Q35</f>
        <v>0.2</v>
      </c>
      <c r="K16" s="47">
        <f>[1]Easton!R35</f>
        <v>0</v>
      </c>
      <c r="L16" s="47">
        <f>[1]Easton!S35</f>
        <v>0</v>
      </c>
      <c r="M16" s="14"/>
      <c r="N16" s="47">
        <f>[1]Easton!U35</f>
        <v>0</v>
      </c>
      <c r="O16" s="18"/>
    </row>
    <row r="17" spans="1:15" x14ac:dyDescent="0.25">
      <c r="A17" t="s">
        <v>71</v>
      </c>
      <c r="B17" s="42">
        <f t="shared" si="0"/>
        <v>1.7999999999999998</v>
      </c>
      <c r="C17" s="47">
        <f>[1]Hadley!K27</f>
        <v>1.4</v>
      </c>
      <c r="D17" s="47">
        <f>[1]Hadley!L27</f>
        <v>0.4</v>
      </c>
      <c r="E17" s="47">
        <f>[1]Hadley!M27</f>
        <v>0</v>
      </c>
      <c r="F17" s="44">
        <f t="shared" si="1"/>
        <v>1.8000000000000003</v>
      </c>
      <c r="G17" s="44"/>
      <c r="H17" s="47">
        <f>[1]Hadley!O27</f>
        <v>1.3</v>
      </c>
      <c r="I17" s="47">
        <f>[1]Hadley!P27</f>
        <v>0</v>
      </c>
      <c r="J17" s="47">
        <f>[1]Hadley!Q27</f>
        <v>0.1</v>
      </c>
      <c r="K17" s="47">
        <f>[1]Hadley!R27</f>
        <v>0.3</v>
      </c>
      <c r="L17" s="47">
        <f>[1]Hadley!S27</f>
        <v>0.1</v>
      </c>
      <c r="M17" s="14"/>
      <c r="N17" s="47">
        <v>0</v>
      </c>
      <c r="O17" s="18"/>
    </row>
    <row r="18" spans="1:15" x14ac:dyDescent="0.25">
      <c r="A18" t="s">
        <v>37</v>
      </c>
      <c r="B18" s="42">
        <f t="shared" si="0"/>
        <v>1</v>
      </c>
      <c r="C18" s="47">
        <f>[1]Jesseman!K19</f>
        <v>0.1</v>
      </c>
      <c r="D18" s="47">
        <f>[1]Jesseman!L19</f>
        <v>0.9</v>
      </c>
      <c r="E18" s="47">
        <f>[1]Jesseman!M19</f>
        <v>0</v>
      </c>
      <c r="F18" s="44">
        <f t="shared" si="1"/>
        <v>1</v>
      </c>
      <c r="G18" s="44"/>
      <c r="H18" s="47">
        <f>[1]Jesseman!O19</f>
        <v>0</v>
      </c>
      <c r="I18" s="47">
        <f>[1]Jesseman!P19</f>
        <v>0.1</v>
      </c>
      <c r="J18" s="47">
        <f>[1]Jesseman!Q19</f>
        <v>0.6</v>
      </c>
      <c r="K18" s="47">
        <f>[1]Jesseman!R19</f>
        <v>0.3</v>
      </c>
      <c r="L18" s="47">
        <f>[1]Jesseman!S19</f>
        <v>0</v>
      </c>
      <c r="M18" s="14"/>
      <c r="N18" s="47">
        <f>[1]Jesseman!U19</f>
        <v>0</v>
      </c>
      <c r="O18" s="18"/>
    </row>
    <row r="19" spans="1:15" x14ac:dyDescent="0.25">
      <c r="A19" t="s">
        <v>72</v>
      </c>
      <c r="B19" s="42">
        <f t="shared" si="0"/>
        <v>1.8</v>
      </c>
      <c r="C19" s="47">
        <f>[1]Lafayette!K28</f>
        <v>1.6</v>
      </c>
      <c r="D19" s="47">
        <f>[1]Lafayette!L28</f>
        <v>0.2</v>
      </c>
      <c r="E19" s="47">
        <f>[1]Lafayette!M28</f>
        <v>0</v>
      </c>
      <c r="F19" s="44">
        <f t="shared" si="1"/>
        <v>1.8</v>
      </c>
      <c r="G19" s="44"/>
      <c r="H19" s="47">
        <f>[1]Lafayette!O28</f>
        <v>1.2</v>
      </c>
      <c r="I19" s="47">
        <f>[1]Lafayette!P28</f>
        <v>0.2</v>
      </c>
      <c r="J19" s="47">
        <f>[1]Lafayette!Q28</f>
        <v>0.3</v>
      </c>
      <c r="K19" s="47">
        <f>[1]Lafayette!R28</f>
        <v>0.1</v>
      </c>
      <c r="L19" s="47">
        <f>[1]Lafayette!S28</f>
        <v>0</v>
      </c>
      <c r="M19" s="14"/>
      <c r="N19" s="47">
        <v>0</v>
      </c>
      <c r="O19" s="18"/>
    </row>
    <row r="20" spans="1:15" x14ac:dyDescent="0.25">
      <c r="A20" t="s">
        <v>73</v>
      </c>
      <c r="B20" s="42">
        <f t="shared" si="0"/>
        <v>1.7</v>
      </c>
      <c r="C20" s="47">
        <f>'[1]Lovers Lane'!K29</f>
        <v>1.1000000000000001</v>
      </c>
      <c r="D20" s="47">
        <f>'[1]Lovers Lane'!L29</f>
        <v>0.4</v>
      </c>
      <c r="E20" s="47">
        <f>'[1]Lovers Lane'!M29</f>
        <v>0.2</v>
      </c>
      <c r="F20" s="44">
        <f t="shared" si="1"/>
        <v>1.7000000000000002</v>
      </c>
      <c r="G20" s="44"/>
      <c r="H20" s="47">
        <f>'[1]Lovers Lane'!O29</f>
        <v>0.4</v>
      </c>
      <c r="I20" s="47">
        <f>'[1]Lovers Lane'!P29</f>
        <v>0.4</v>
      </c>
      <c r="J20" s="47">
        <f>'[1]Lovers Lane'!Q29</f>
        <v>0.8</v>
      </c>
      <c r="K20" s="47">
        <f>'[1]Lovers Lane'!R29</f>
        <v>0.1</v>
      </c>
      <c r="L20" s="47">
        <f>'[1]Lovers Lane'!S29</f>
        <v>0</v>
      </c>
      <c r="M20" s="14"/>
      <c r="N20" s="47">
        <f>'[1]Lovers Lane'!U29</f>
        <v>0</v>
      </c>
      <c r="O20" s="18"/>
    </row>
    <row r="21" spans="1:15" x14ac:dyDescent="0.25">
      <c r="A21" t="s">
        <v>38</v>
      </c>
      <c r="B21" s="42">
        <f t="shared" si="0"/>
        <v>1.9000000000000001</v>
      </c>
      <c r="C21" s="47">
        <f>'[1]Pearl Lake'!K28</f>
        <v>1.6</v>
      </c>
      <c r="D21" s="47">
        <f>'[1]Pearl Lake'!L28</f>
        <v>0.2</v>
      </c>
      <c r="E21" s="47">
        <f>'[1]Pearl Lake'!M28</f>
        <v>0.1</v>
      </c>
      <c r="F21" s="44">
        <f t="shared" si="1"/>
        <v>1.9000000000000001</v>
      </c>
      <c r="G21" s="44"/>
      <c r="H21" s="47">
        <f>'[1]Pearl Lake'!O28</f>
        <v>1.3</v>
      </c>
      <c r="I21" s="47">
        <f>'[1]Pearl Lake'!P28</f>
        <v>0.1</v>
      </c>
      <c r="J21" s="47">
        <f>'[1]Pearl Lake'!Q28</f>
        <v>0.2</v>
      </c>
      <c r="K21" s="47">
        <f>'[1]Pearl Lake'!R28</f>
        <v>0.3</v>
      </c>
      <c r="L21" s="47">
        <f>'[1]Pearl Lake'!S28</f>
        <v>0</v>
      </c>
      <c r="M21" s="14"/>
      <c r="N21" s="47">
        <f>'[1]Pearl Lake'!U28</f>
        <v>0</v>
      </c>
      <c r="O21" s="18"/>
    </row>
    <row r="22" spans="1:15" x14ac:dyDescent="0.25">
      <c r="A22" t="s">
        <v>74</v>
      </c>
      <c r="B22" s="42">
        <f t="shared" si="0"/>
        <v>2.4000000000000004</v>
      </c>
      <c r="C22" s="47">
        <f>'[1]St Pond'!K34</f>
        <v>2.1</v>
      </c>
      <c r="D22" s="47">
        <f>'[1]St Pond'!L34</f>
        <v>0.2</v>
      </c>
      <c r="E22" s="47">
        <f>'[1]St Pond'!M34</f>
        <v>0.1</v>
      </c>
      <c r="F22" s="44">
        <f t="shared" si="1"/>
        <v>2.4</v>
      </c>
      <c r="G22" s="44"/>
      <c r="H22" s="47">
        <f>'[1]St Pond'!O34</f>
        <v>0.7</v>
      </c>
      <c r="I22" s="47">
        <f>'[1]St Pond'!P34</f>
        <v>0.5</v>
      </c>
      <c r="J22" s="47">
        <f>'[1]St Pond'!Q34</f>
        <v>1.2</v>
      </c>
      <c r="K22" s="47">
        <f>'[1]St Pond'!R34</f>
        <v>0</v>
      </c>
      <c r="L22" s="47">
        <f>'[1]St Pond'!S34</f>
        <v>0</v>
      </c>
      <c r="M22" s="14"/>
      <c r="N22" s="47">
        <v>0</v>
      </c>
      <c r="O22" s="18"/>
    </row>
    <row r="23" spans="1:15" x14ac:dyDescent="0.25">
      <c r="A23" t="s">
        <v>75</v>
      </c>
      <c r="B23" s="42">
        <f t="shared" si="0"/>
        <v>1</v>
      </c>
      <c r="C23" s="47">
        <f>'[1]Sunset Hill'!K19</f>
        <v>1</v>
      </c>
      <c r="D23" s="47">
        <f>'[1]Sunset Hill'!L19</f>
        <v>0</v>
      </c>
      <c r="E23" s="47">
        <f>'[1]Sunset Hill'!M19</f>
        <v>0</v>
      </c>
      <c r="F23" s="44">
        <f t="shared" si="1"/>
        <v>1</v>
      </c>
      <c r="G23" s="44"/>
      <c r="H23" s="47">
        <f>'[1]Sunset Hill'!O19</f>
        <v>0.3</v>
      </c>
      <c r="I23" s="47">
        <f>'[1]Sunset Hill'!P19</f>
        <v>0.7</v>
      </c>
      <c r="J23" s="47">
        <f>'[1]Sunset Hill'!Q19</f>
        <v>0</v>
      </c>
      <c r="K23" s="47">
        <f>'[1]Sunset Hill'!R19</f>
        <v>0</v>
      </c>
      <c r="L23" s="47">
        <f>'[1]Sunset Hill'!S19</f>
        <v>0</v>
      </c>
      <c r="M23" s="14"/>
      <c r="N23" s="47">
        <f>'[1]Sunset Hill'!U19</f>
        <v>0</v>
      </c>
      <c r="O23" s="18"/>
    </row>
    <row r="24" spans="1:15" x14ac:dyDescent="0.25">
      <c r="A24" t="s">
        <v>76</v>
      </c>
      <c r="B24" s="42">
        <f t="shared" si="0"/>
        <v>0.5</v>
      </c>
      <c r="C24" s="47">
        <f>'[1]Toad Hill'!K13</f>
        <v>0.5</v>
      </c>
      <c r="D24" s="47">
        <f>'[1]Toad Hill'!L13</f>
        <v>0</v>
      </c>
      <c r="E24" s="47">
        <f>'[1]Toad Hill'!M13</f>
        <v>0</v>
      </c>
      <c r="F24" s="44">
        <f t="shared" si="1"/>
        <v>0.5</v>
      </c>
      <c r="G24" s="44"/>
      <c r="H24" s="47">
        <f>'[1]Toad Hill'!O13</f>
        <v>0.5</v>
      </c>
      <c r="I24" s="47">
        <f>'[1]Toad Hill'!P13</f>
        <v>0</v>
      </c>
      <c r="J24" s="47">
        <f>'[1]Toad Hill'!Q13</f>
        <v>0</v>
      </c>
      <c r="K24" s="47">
        <f>'[1]Toad Hill'!R13</f>
        <v>0</v>
      </c>
      <c r="L24" s="47">
        <f>'[1]Toad Hill'!S13</f>
        <v>0</v>
      </c>
      <c r="M24" s="14"/>
      <c r="N24" s="47">
        <f>'[1]Toad Hill'!U13</f>
        <v>0</v>
      </c>
      <c r="O24" s="18"/>
    </row>
    <row r="25" spans="1:15" x14ac:dyDescent="0.25"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14"/>
      <c r="N25" s="47"/>
    </row>
    <row r="26" spans="1:15" x14ac:dyDescent="0.25">
      <c r="A26" s="41" t="s">
        <v>56</v>
      </c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14"/>
      <c r="N26" s="47"/>
    </row>
    <row r="27" spans="1:15" x14ac:dyDescent="0.25"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5" x14ac:dyDescent="0.25"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5" x14ac:dyDescent="0.25"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5" x14ac:dyDescent="0.25"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5" x14ac:dyDescent="0.25"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5" x14ac:dyDescent="0.25"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3:12" x14ac:dyDescent="0.25"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3:12" x14ac:dyDescent="0.25"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3:12" x14ac:dyDescent="0.25"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3:12" x14ac:dyDescent="0.25"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3:12" x14ac:dyDescent="0.25"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3:12" x14ac:dyDescent="0.25"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3:12" x14ac:dyDescent="0.25"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3:12" x14ac:dyDescent="0.25"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3:12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3:12" x14ac:dyDescent="0.25"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51" spans="1:14" ht="26.25" x14ac:dyDescent="0.25">
      <c r="B51" s="36" t="s">
        <v>77</v>
      </c>
      <c r="C51" s="36" t="s">
        <v>78</v>
      </c>
      <c r="J51" s="41" t="s">
        <v>55</v>
      </c>
    </row>
    <row r="52" spans="1:14" ht="26.25" x14ac:dyDescent="0.25">
      <c r="A52" s="41" t="s">
        <v>79</v>
      </c>
      <c r="H52" s="36" t="s">
        <v>61</v>
      </c>
      <c r="I52" s="36" t="s">
        <v>62</v>
      </c>
      <c r="J52" s="36" t="s">
        <v>63</v>
      </c>
      <c r="K52" s="36" t="s">
        <v>21</v>
      </c>
      <c r="L52" s="36" t="s">
        <v>20</v>
      </c>
      <c r="N52" s="36" t="s">
        <v>65</v>
      </c>
    </row>
    <row r="53" spans="1:14" x14ac:dyDescent="0.25">
      <c r="A53" s="41"/>
      <c r="B53" s="47"/>
      <c r="C53" s="47"/>
      <c r="H53" s="36"/>
      <c r="I53" s="36"/>
      <c r="J53" s="36"/>
      <c r="K53" s="36"/>
      <c r="L53" s="36"/>
      <c r="N53" s="36"/>
    </row>
    <row r="54" spans="1:14" x14ac:dyDescent="0.25">
      <c r="A54" s="41" t="s">
        <v>48</v>
      </c>
      <c r="B54" s="47">
        <f>SUM(B57:B64)</f>
        <v>1.3</v>
      </c>
      <c r="C54" s="47">
        <f>SUM(C57:C64)</f>
        <v>1.7</v>
      </c>
      <c r="H54" s="36">
        <f>SUM(H57:H64)</f>
        <v>0.1</v>
      </c>
      <c r="I54" s="36">
        <f>SUM(I57:I64)</f>
        <v>0.30000000000000004</v>
      </c>
      <c r="J54" s="36">
        <f>SUM(J57:J64)</f>
        <v>0.30000000000000004</v>
      </c>
      <c r="K54" s="36">
        <f>SUM(K57:K64)</f>
        <v>0.30000000000000004</v>
      </c>
      <c r="L54" s="36">
        <f>SUM(L57:L64)</f>
        <v>0</v>
      </c>
      <c r="N54" s="36">
        <f>SUM(N57:N64)</f>
        <v>1.7</v>
      </c>
    </row>
    <row r="55" spans="1:14" x14ac:dyDescent="0.25">
      <c r="A55" s="41" t="s">
        <v>80</v>
      </c>
      <c r="B55" s="47"/>
      <c r="C55" s="47"/>
      <c r="H55" s="45">
        <f>H54/$B$54</f>
        <v>7.6923076923076927E-2</v>
      </c>
      <c r="I55" s="45">
        <f>I54/$B$54</f>
        <v>0.23076923076923078</v>
      </c>
      <c r="J55" s="45">
        <f>J54/$B$54</f>
        <v>0.23076923076923078</v>
      </c>
      <c r="K55" s="45">
        <f>K54/$B$54</f>
        <v>0.23076923076923078</v>
      </c>
      <c r="L55" s="45">
        <f>L54/$B$54</f>
        <v>0</v>
      </c>
      <c r="N55" s="36"/>
    </row>
    <row r="56" spans="1:14" x14ac:dyDescent="0.25">
      <c r="A56" s="36"/>
      <c r="B56" s="47"/>
      <c r="C56" s="14"/>
    </row>
    <row r="57" spans="1:14" x14ac:dyDescent="0.25">
      <c r="A57" t="s">
        <v>81</v>
      </c>
      <c r="B57" s="47"/>
      <c r="C57" s="14">
        <v>0.6</v>
      </c>
      <c r="D57" s="18" t="s">
        <v>82</v>
      </c>
      <c r="H57" s="14"/>
      <c r="I57" s="14"/>
      <c r="J57" s="14"/>
      <c r="K57" s="14"/>
      <c r="L57" s="14"/>
      <c r="N57" s="44">
        <f t="shared" ref="N57:N64" si="2">C57</f>
        <v>0.6</v>
      </c>
    </row>
    <row r="58" spans="1:14" x14ac:dyDescent="0.25">
      <c r="A58" t="s">
        <v>83</v>
      </c>
      <c r="B58" s="47">
        <v>0.2</v>
      </c>
      <c r="C58" s="14"/>
      <c r="D58" s="18" t="s">
        <v>84</v>
      </c>
      <c r="H58" s="14"/>
      <c r="I58" s="14"/>
      <c r="J58" s="14"/>
      <c r="K58" s="14"/>
      <c r="L58" s="14"/>
      <c r="N58" s="44">
        <f t="shared" si="2"/>
        <v>0</v>
      </c>
    </row>
    <row r="59" spans="1:14" x14ac:dyDescent="0.25">
      <c r="A59" t="s">
        <v>85</v>
      </c>
      <c r="B59" s="47">
        <v>0.3</v>
      </c>
      <c r="C59" s="14"/>
      <c r="D59" s="18" t="s">
        <v>86</v>
      </c>
      <c r="H59" s="47">
        <f>[1]Jerico!O14</f>
        <v>0</v>
      </c>
      <c r="I59" s="47">
        <v>0.1</v>
      </c>
      <c r="J59" s="47">
        <v>0.2</v>
      </c>
      <c r="K59" s="47">
        <v>0.1</v>
      </c>
      <c r="L59" s="47">
        <f>[1]Jerico!S14</f>
        <v>0</v>
      </c>
      <c r="N59" s="44">
        <f t="shared" si="2"/>
        <v>0</v>
      </c>
    </row>
    <row r="60" spans="1:14" x14ac:dyDescent="0.25">
      <c r="A60" t="s">
        <v>87</v>
      </c>
      <c r="B60" s="47">
        <v>0.3</v>
      </c>
      <c r="C60" s="14"/>
      <c r="D60" s="18" t="s">
        <v>88</v>
      </c>
      <c r="H60" s="47"/>
      <c r="I60" s="14"/>
      <c r="J60" s="14"/>
      <c r="K60" s="14"/>
      <c r="L60" s="14"/>
      <c r="N60" s="44">
        <f t="shared" si="2"/>
        <v>0</v>
      </c>
    </row>
    <row r="61" spans="1:14" x14ac:dyDescent="0.25">
      <c r="A61" t="s">
        <v>89</v>
      </c>
      <c r="B61" s="47">
        <v>0.1</v>
      </c>
      <c r="C61" s="14">
        <v>0.3</v>
      </c>
      <c r="D61" t="s">
        <v>90</v>
      </c>
      <c r="H61" s="14"/>
      <c r="I61" s="14">
        <v>0.1</v>
      </c>
      <c r="J61" s="14"/>
      <c r="K61" s="14"/>
      <c r="L61" s="14"/>
      <c r="N61" s="44">
        <f t="shared" si="2"/>
        <v>0.3</v>
      </c>
    </row>
    <row r="62" spans="1:14" x14ac:dyDescent="0.25">
      <c r="A62" t="s">
        <v>91</v>
      </c>
      <c r="B62" s="47"/>
      <c r="C62" s="14"/>
      <c r="D62" s="18" t="s">
        <v>82</v>
      </c>
      <c r="H62" s="14"/>
      <c r="I62" s="14"/>
      <c r="J62" s="14"/>
      <c r="K62" s="14"/>
      <c r="L62" s="14"/>
      <c r="N62" s="44">
        <f t="shared" si="2"/>
        <v>0</v>
      </c>
    </row>
    <row r="63" spans="1:14" x14ac:dyDescent="0.25">
      <c r="A63" t="s">
        <v>74</v>
      </c>
      <c r="B63" s="47"/>
      <c r="C63" s="14">
        <v>0.5</v>
      </c>
      <c r="D63" s="18" t="s">
        <v>82</v>
      </c>
      <c r="H63" s="14"/>
      <c r="I63" s="14"/>
      <c r="J63" s="14"/>
      <c r="K63" s="14"/>
      <c r="L63" s="14"/>
      <c r="N63" s="44">
        <f t="shared" si="2"/>
        <v>0.5</v>
      </c>
    </row>
    <row r="64" spans="1:14" x14ac:dyDescent="0.25">
      <c r="A64" t="s">
        <v>92</v>
      </c>
      <c r="B64" s="47">
        <v>0.4</v>
      </c>
      <c r="C64" s="14">
        <v>0.3</v>
      </c>
      <c r="D64" t="s">
        <v>93</v>
      </c>
      <c r="H64" s="14">
        <f>'[1]Valley Vista'!N34</f>
        <v>0.1</v>
      </c>
      <c r="I64" s="14">
        <f>'[1]Valley Vista'!O34</f>
        <v>0.1</v>
      </c>
      <c r="J64" s="14">
        <f>'[1]Valley Vista'!P34</f>
        <v>0.1</v>
      </c>
      <c r="K64" s="14">
        <f>'[1]Valley Vista'!Q34</f>
        <v>0.2</v>
      </c>
      <c r="L64" s="14">
        <f>'[1]Valley Vista'!R34</f>
        <v>0</v>
      </c>
      <c r="N64" s="44">
        <f t="shared" si="2"/>
        <v>0.3</v>
      </c>
    </row>
    <row r="65" spans="1:14" x14ac:dyDescent="0.25">
      <c r="B65" s="47"/>
      <c r="C65" s="14"/>
      <c r="H65" s="14"/>
      <c r="I65" s="14"/>
      <c r="J65" s="14"/>
      <c r="K65" s="14"/>
      <c r="L65" s="14"/>
      <c r="N65" s="44"/>
    </row>
    <row r="66" spans="1:14" x14ac:dyDescent="0.25">
      <c r="B66" s="47"/>
      <c r="C66" s="14"/>
      <c r="H66" s="14"/>
      <c r="I66" s="14"/>
      <c r="J66" s="14"/>
      <c r="K66" s="14"/>
      <c r="L66" s="14"/>
    </row>
    <row r="67" spans="1:14" x14ac:dyDescent="0.25">
      <c r="A67" s="41" t="s">
        <v>94</v>
      </c>
      <c r="B67" s="47">
        <f>SUM(B72:B74)</f>
        <v>0.5</v>
      </c>
      <c r="C67" s="14"/>
      <c r="H67" s="14"/>
      <c r="I67" s="14"/>
      <c r="J67" s="14"/>
      <c r="K67" s="14"/>
      <c r="L67" s="14"/>
    </row>
    <row r="68" spans="1:14" x14ac:dyDescent="0.25">
      <c r="A68" s="41"/>
      <c r="B68" s="47"/>
      <c r="C68" s="14"/>
      <c r="H68" s="14"/>
      <c r="I68" s="14"/>
      <c r="J68" s="14"/>
      <c r="K68" s="14"/>
      <c r="L68" s="14"/>
    </row>
    <row r="69" spans="1:14" x14ac:dyDescent="0.25">
      <c r="A69" s="41" t="s">
        <v>48</v>
      </c>
      <c r="B69" s="47">
        <f>SUM(B72:B75)</f>
        <v>0.9</v>
      </c>
      <c r="C69" s="47">
        <f>SUM(C72:C75)</f>
        <v>0.2</v>
      </c>
      <c r="H69" s="42">
        <f>SUM(H72:H75)</f>
        <v>0.3</v>
      </c>
      <c r="I69" s="42">
        <f>SUM(I72:I75)</f>
        <v>0.30000000000000004</v>
      </c>
      <c r="J69" s="42">
        <f>SUM(J72:J75)</f>
        <v>0.2</v>
      </c>
      <c r="K69" s="42">
        <f>SUM(K72:K75)</f>
        <v>0</v>
      </c>
      <c r="L69" s="42">
        <f>SUM(L72:L75)</f>
        <v>0</v>
      </c>
      <c r="N69" s="44">
        <f>SUM(N72:N75)</f>
        <v>0.2</v>
      </c>
    </row>
    <row r="70" spans="1:14" x14ac:dyDescent="0.25">
      <c r="A70" s="41" t="s">
        <v>80</v>
      </c>
      <c r="B70" s="47"/>
      <c r="C70" s="14"/>
      <c r="H70" s="14"/>
      <c r="I70" s="14"/>
      <c r="J70" s="14"/>
      <c r="K70" s="14"/>
      <c r="L70" s="14"/>
    </row>
    <row r="71" spans="1:14" x14ac:dyDescent="0.25">
      <c r="A71" s="41"/>
      <c r="B71" s="47"/>
      <c r="C71" s="14"/>
      <c r="H71" s="14"/>
      <c r="I71" s="14"/>
      <c r="J71" s="14"/>
      <c r="K71" s="14"/>
      <c r="L71" s="14"/>
      <c r="N71" s="44">
        <f>C71</f>
        <v>0</v>
      </c>
    </row>
    <row r="72" spans="1:14" x14ac:dyDescent="0.25">
      <c r="A72" t="s">
        <v>95</v>
      </c>
      <c r="B72" s="49">
        <f t="shared" ref="B72" si="3">SUM(C72:E72)</f>
        <v>0.4</v>
      </c>
      <c r="C72" s="14">
        <f>'[1]Bickford Hill'!K14</f>
        <v>0.2</v>
      </c>
      <c r="D72" s="14">
        <f>'[1]Bickford Hill'!L14</f>
        <v>0.2</v>
      </c>
      <c r="E72" s="14">
        <f>'[1]Bickford Hill'!M14</f>
        <v>0</v>
      </c>
      <c r="H72" s="14">
        <f>'[1]Bickford Hill'!O14</f>
        <v>0.3</v>
      </c>
      <c r="I72" s="14">
        <f>'[1]Bickford Hill'!P14</f>
        <v>0.1</v>
      </c>
      <c r="J72" s="14">
        <f>'[1]Bickford Hill'!Q14</f>
        <v>0</v>
      </c>
      <c r="K72" s="14">
        <f>'[1]Bickford Hill'!R14</f>
        <v>0</v>
      </c>
      <c r="L72" s="14">
        <f>'[1]Bickford Hill'!S14</f>
        <v>0</v>
      </c>
      <c r="N72" s="44">
        <f>C72</f>
        <v>0.2</v>
      </c>
    </row>
    <row r="73" spans="1:14" x14ac:dyDescent="0.25">
      <c r="A73" t="s">
        <v>96</v>
      </c>
      <c r="B73" s="47"/>
      <c r="C73" s="14"/>
      <c r="D73" t="s">
        <v>97</v>
      </c>
      <c r="H73" s="14"/>
      <c r="I73" s="14"/>
      <c r="J73" s="14"/>
      <c r="K73" s="14"/>
      <c r="L73" s="14"/>
      <c r="N73" s="44">
        <f>C73</f>
        <v>0</v>
      </c>
    </row>
    <row r="74" spans="1:14" x14ac:dyDescent="0.25">
      <c r="A74" t="s">
        <v>98</v>
      </c>
      <c r="B74" s="47">
        <v>0.1</v>
      </c>
      <c r="C74" s="14"/>
      <c r="D74" t="s">
        <v>99</v>
      </c>
      <c r="H74" s="14"/>
      <c r="I74" s="14"/>
      <c r="J74" s="14"/>
      <c r="K74" s="14"/>
      <c r="L74" s="14"/>
      <c r="N74" s="44">
        <f>C74</f>
        <v>0</v>
      </c>
    </row>
    <row r="75" spans="1:14" x14ac:dyDescent="0.25">
      <c r="A75" s="18" t="s">
        <v>100</v>
      </c>
      <c r="B75" s="14">
        <v>0.4</v>
      </c>
      <c r="C75" s="14">
        <f>'[1]Pecketts Crossing'!J16</f>
        <v>0</v>
      </c>
      <c r="D75" s="14">
        <f>'[1]Pecketts Crossing'!K16</f>
        <v>0.3</v>
      </c>
      <c r="E75" s="14">
        <f>'[1]Pecketts Crossing'!L16</f>
        <v>0.1</v>
      </c>
      <c r="H75" s="14">
        <f>'[1]Pecketts Crossing'!N16</f>
        <v>0</v>
      </c>
      <c r="I75" s="14">
        <f>'[1]Pecketts Crossing'!O16</f>
        <v>0.2</v>
      </c>
      <c r="J75" s="14">
        <f>'[1]Pecketts Crossing'!P16</f>
        <v>0.2</v>
      </c>
      <c r="K75" s="14">
        <f>'[1]Pecketts Crossing'!Q16</f>
        <v>0</v>
      </c>
      <c r="L75" s="14">
        <f>'[1]Pecketts Crossing'!R16</f>
        <v>0</v>
      </c>
      <c r="N75" s="44"/>
    </row>
    <row r="76" spans="1:14" x14ac:dyDescent="0.25">
      <c r="B76" s="14"/>
      <c r="C76" s="14"/>
      <c r="H76" s="14"/>
      <c r="I76" s="14"/>
      <c r="J76" s="14"/>
      <c r="K76" s="14"/>
      <c r="L76" s="14"/>
    </row>
    <row r="77" spans="1:14" x14ac:dyDescent="0.25">
      <c r="A77" s="41" t="s">
        <v>101</v>
      </c>
      <c r="B77" s="47">
        <f>B67+B54+B6</f>
        <v>23.6</v>
      </c>
      <c r="C77" s="47">
        <f>C67+C54+N6</f>
        <v>3.1</v>
      </c>
      <c r="H77" s="42">
        <f>H67+H54+H6</f>
        <v>8.4</v>
      </c>
      <c r="I77" s="42">
        <f>I67+I54+I6</f>
        <v>4.4000000000000004</v>
      </c>
      <c r="J77" s="42">
        <f>J67+J54+J6</f>
        <v>6.4</v>
      </c>
      <c r="K77" s="42">
        <f>K67+K54+K6</f>
        <v>3.3999999999999995</v>
      </c>
      <c r="L77" s="42">
        <f>L67+L54+L6</f>
        <v>0.2</v>
      </c>
      <c r="N77" s="44">
        <f>N67+N54+N6</f>
        <v>3.1</v>
      </c>
    </row>
    <row r="78" spans="1:14" x14ac:dyDescent="0.25">
      <c r="A78" s="41" t="s">
        <v>80</v>
      </c>
      <c r="H78" s="50">
        <f>H77/$B$77</f>
        <v>0.3559322033898305</v>
      </c>
      <c r="I78" s="50">
        <f>I77/$B$77</f>
        <v>0.1864406779661017</v>
      </c>
      <c r="J78" s="50">
        <f>J77/$B$77</f>
        <v>0.2711864406779661</v>
      </c>
      <c r="K78" s="50">
        <f>K77/$B$77</f>
        <v>0.14406779661016947</v>
      </c>
      <c r="L78" s="50">
        <f>L77/$B$77</f>
        <v>8.4745762711864406E-3</v>
      </c>
      <c r="N78" s="51"/>
    </row>
    <row r="85" spans="1:2" x14ac:dyDescent="0.25">
      <c r="A85" s="18"/>
      <c r="B85" s="40"/>
    </row>
    <row r="88" spans="1:2" ht="18" x14ac:dyDescent="0.25">
      <c r="A88" s="38"/>
      <c r="B88" s="5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A192-4BEF-4372-936D-665BA33B1002}">
  <dimension ref="A1:L95"/>
  <sheetViews>
    <sheetView workbookViewId="0">
      <selection sqref="A1:L95"/>
    </sheetView>
  </sheetViews>
  <sheetFormatPr defaultRowHeight="15" x14ac:dyDescent="0.25"/>
  <cols>
    <col min="1" max="1" width="29" customWidth="1"/>
    <col min="2" max="3" width="12.140625" customWidth="1"/>
    <col min="4" max="4" width="11" customWidth="1"/>
    <col min="5" max="5" width="13.28515625" customWidth="1"/>
    <col min="6" max="6" width="11.140625" customWidth="1"/>
    <col min="7" max="7" width="11.5703125" customWidth="1"/>
    <col min="8" max="8" width="10.28515625" customWidth="1"/>
    <col min="9" max="9" width="11.140625" customWidth="1"/>
    <col min="10" max="10" width="13.140625" customWidth="1"/>
    <col min="11" max="11" width="12.140625" customWidth="1"/>
    <col min="12" max="12" width="14" customWidth="1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3">
        <v>2020</v>
      </c>
      <c r="I1" s="2"/>
      <c r="J1" s="2"/>
      <c r="K1" s="2"/>
      <c r="L1" s="2"/>
    </row>
    <row r="2" spans="1:12" ht="15.75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x14ac:dyDescent="0.25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75" x14ac:dyDescent="0.25">
      <c r="A6" s="7">
        <v>1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.75" x14ac:dyDescent="0.25">
      <c r="A7" s="2">
        <v>2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.75" x14ac:dyDescent="0.25">
      <c r="A8" s="2">
        <v>3</v>
      </c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A9" s="2">
        <v>4</v>
      </c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78.75" customHeight="1" x14ac:dyDescent="0.25">
      <c r="A10" s="2" t="s">
        <v>8</v>
      </c>
      <c r="B10" s="8" t="s">
        <v>9</v>
      </c>
      <c r="C10" s="9" t="s">
        <v>10</v>
      </c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/>
      <c r="L10" s="8" t="s">
        <v>18</v>
      </c>
    </row>
    <row r="11" spans="1:12" ht="15.75" x14ac:dyDescent="0.25">
      <c r="A11" s="2"/>
      <c r="B11" s="10"/>
      <c r="C11" s="11"/>
      <c r="D11" s="12"/>
      <c r="E11" s="12"/>
      <c r="F11" s="12"/>
      <c r="G11" s="12"/>
      <c r="H11" s="12"/>
      <c r="I11" s="12"/>
      <c r="J11" s="12"/>
      <c r="K11" s="10"/>
      <c r="L11" s="13"/>
    </row>
    <row r="12" spans="1:12" ht="26.25" customHeight="1" x14ac:dyDescent="0.25">
      <c r="A12" s="2" t="s">
        <v>19</v>
      </c>
      <c r="B12" s="10">
        <v>1</v>
      </c>
      <c r="C12" s="11">
        <v>0</v>
      </c>
      <c r="D12">
        <v>40</v>
      </c>
      <c r="E12">
        <v>30</v>
      </c>
      <c r="F12">
        <v>20</v>
      </c>
      <c r="G12">
        <v>10</v>
      </c>
      <c r="H12">
        <v>10</v>
      </c>
      <c r="I12">
        <v>45</v>
      </c>
      <c r="J12">
        <f t="shared" ref="J12:J15" si="0">SUM(D12:H12)/5</f>
        <v>22</v>
      </c>
      <c r="K12" s="10"/>
      <c r="L12" s="13" t="s">
        <v>20</v>
      </c>
    </row>
    <row r="13" spans="1:12" ht="15.75" x14ac:dyDescent="0.25">
      <c r="A13" s="2" t="s">
        <v>19</v>
      </c>
      <c r="B13" s="10"/>
      <c r="C13" s="11">
        <v>0.1</v>
      </c>
      <c r="D13">
        <v>30</v>
      </c>
      <c r="E13">
        <v>40</v>
      </c>
      <c r="F13">
        <v>20</v>
      </c>
      <c r="G13">
        <v>20</v>
      </c>
      <c r="H13">
        <v>10</v>
      </c>
      <c r="I13">
        <v>40</v>
      </c>
      <c r="J13">
        <f t="shared" si="0"/>
        <v>24</v>
      </c>
      <c r="K13" s="10"/>
      <c r="L13" s="13" t="s">
        <v>21</v>
      </c>
    </row>
    <row r="14" spans="1:12" ht="15.75" x14ac:dyDescent="0.25">
      <c r="A14" s="2" t="s">
        <v>19</v>
      </c>
      <c r="B14" s="10"/>
      <c r="C14" s="11">
        <v>0.3</v>
      </c>
      <c r="D14">
        <v>20</v>
      </c>
      <c r="E14">
        <v>30</v>
      </c>
      <c r="F14">
        <v>15</v>
      </c>
      <c r="G14">
        <v>0</v>
      </c>
      <c r="H14">
        <v>20</v>
      </c>
      <c r="I14">
        <v>40</v>
      </c>
      <c r="J14">
        <f t="shared" si="0"/>
        <v>17</v>
      </c>
      <c r="K14" s="10"/>
      <c r="L14" s="13" t="s">
        <v>21</v>
      </c>
    </row>
    <row r="15" spans="1:12" ht="15.75" x14ac:dyDescent="0.25">
      <c r="A15" s="2" t="s">
        <v>19</v>
      </c>
      <c r="B15" s="10"/>
      <c r="C15" s="11">
        <v>0.5</v>
      </c>
      <c r="D15">
        <v>10</v>
      </c>
      <c r="E15">
        <v>10</v>
      </c>
      <c r="F15">
        <v>10</v>
      </c>
      <c r="G15">
        <v>10</v>
      </c>
      <c r="H15">
        <v>0</v>
      </c>
      <c r="I15">
        <v>50</v>
      </c>
      <c r="J15">
        <f t="shared" si="0"/>
        <v>8</v>
      </c>
      <c r="K15" s="10"/>
      <c r="L15" s="13" t="s">
        <v>21</v>
      </c>
    </row>
    <row r="16" spans="1:12" ht="15.75" x14ac:dyDescent="0.25">
      <c r="A16" s="2"/>
      <c r="B16" s="10"/>
      <c r="C16" s="11"/>
      <c r="D16" s="12"/>
      <c r="E16" s="12"/>
      <c r="F16" s="12"/>
      <c r="G16" s="12"/>
      <c r="H16" s="12"/>
      <c r="I16" s="12"/>
      <c r="J16" s="12"/>
      <c r="K16" s="10"/>
      <c r="L16" s="13"/>
    </row>
    <row r="17" spans="1:12" ht="26.25" customHeight="1" x14ac:dyDescent="0.25">
      <c r="A17" s="2" t="s">
        <v>22</v>
      </c>
      <c r="B17" s="14">
        <v>1</v>
      </c>
      <c r="C17" s="15">
        <v>0</v>
      </c>
      <c r="D17">
        <v>40</v>
      </c>
      <c r="E17">
        <v>30</v>
      </c>
      <c r="F17">
        <v>20</v>
      </c>
      <c r="G17">
        <v>10</v>
      </c>
      <c r="H17">
        <v>10</v>
      </c>
      <c r="I17">
        <v>45</v>
      </c>
      <c r="J17">
        <f t="shared" ref="J17:J20" si="1">SUM(D17:H17)/5</f>
        <v>22</v>
      </c>
      <c r="K17" s="10"/>
      <c r="L17" s="13" t="s">
        <v>20</v>
      </c>
    </row>
    <row r="18" spans="1:12" ht="15.75" x14ac:dyDescent="0.25">
      <c r="A18" s="2" t="s">
        <v>22</v>
      </c>
      <c r="B18" s="14"/>
      <c r="C18" s="15">
        <v>0.1</v>
      </c>
      <c r="D18">
        <v>30</v>
      </c>
      <c r="E18">
        <v>40</v>
      </c>
      <c r="F18">
        <v>20</v>
      </c>
      <c r="G18">
        <v>20</v>
      </c>
      <c r="H18">
        <v>10</v>
      </c>
      <c r="I18">
        <v>40</v>
      </c>
      <c r="J18">
        <f t="shared" si="1"/>
        <v>24</v>
      </c>
      <c r="K18" s="10"/>
      <c r="L18" s="13" t="s">
        <v>21</v>
      </c>
    </row>
    <row r="19" spans="1:12" ht="15.75" x14ac:dyDescent="0.25">
      <c r="A19" s="2" t="s">
        <v>22</v>
      </c>
      <c r="B19" s="14"/>
      <c r="C19" s="15">
        <v>0.30000000000000004</v>
      </c>
      <c r="D19">
        <v>20</v>
      </c>
      <c r="E19">
        <v>30</v>
      </c>
      <c r="F19">
        <v>15</v>
      </c>
      <c r="G19">
        <v>0</v>
      </c>
      <c r="H19">
        <v>20</v>
      </c>
      <c r="I19">
        <v>40</v>
      </c>
      <c r="J19">
        <f t="shared" si="1"/>
        <v>17</v>
      </c>
      <c r="K19" s="10"/>
      <c r="L19" s="13" t="s">
        <v>21</v>
      </c>
    </row>
    <row r="20" spans="1:12" ht="15.75" x14ac:dyDescent="0.25">
      <c r="A20" s="2" t="s">
        <v>22</v>
      </c>
      <c r="B20" s="14"/>
      <c r="C20" s="15">
        <v>0.5</v>
      </c>
      <c r="D20">
        <v>10</v>
      </c>
      <c r="E20">
        <v>10</v>
      </c>
      <c r="F20">
        <v>10</v>
      </c>
      <c r="G20">
        <v>10</v>
      </c>
      <c r="H20">
        <v>0</v>
      </c>
      <c r="I20">
        <v>50</v>
      </c>
      <c r="J20">
        <f t="shared" si="1"/>
        <v>8</v>
      </c>
      <c r="K20" s="10"/>
      <c r="L20" s="13" t="s">
        <v>21</v>
      </c>
    </row>
    <row r="21" spans="1:12" ht="15.75" x14ac:dyDescent="0.25">
      <c r="A21" s="2"/>
      <c r="B21" s="10"/>
      <c r="C21" s="11"/>
      <c r="D21" s="12"/>
      <c r="E21" s="12"/>
      <c r="F21" s="12"/>
      <c r="G21" s="12"/>
      <c r="H21" s="12"/>
      <c r="I21" s="12"/>
      <c r="J21" s="12"/>
      <c r="K21" s="10"/>
      <c r="L21" s="13"/>
    </row>
    <row r="22" spans="1:12" ht="15.75" x14ac:dyDescent="0.25">
      <c r="A22" s="2" t="s">
        <v>23</v>
      </c>
      <c r="B22" s="14"/>
      <c r="C22" s="15">
        <v>0.5</v>
      </c>
      <c r="D22">
        <v>20</v>
      </c>
      <c r="E22">
        <v>50</v>
      </c>
      <c r="F22">
        <v>40</v>
      </c>
      <c r="G22">
        <v>0</v>
      </c>
      <c r="H22">
        <v>10</v>
      </c>
      <c r="I22">
        <v>40</v>
      </c>
      <c r="J22">
        <f t="shared" ref="J22:J27" si="2">SUM(D22:H22)/5</f>
        <v>24</v>
      </c>
      <c r="K22" s="16"/>
      <c r="L22" s="17" t="s">
        <v>21</v>
      </c>
    </row>
    <row r="23" spans="1:12" ht="15.75" x14ac:dyDescent="0.25">
      <c r="A23" s="2" t="s">
        <v>23</v>
      </c>
      <c r="B23" s="14"/>
      <c r="C23" s="15">
        <v>0.6</v>
      </c>
      <c r="D23">
        <v>20</v>
      </c>
      <c r="E23">
        <v>50</v>
      </c>
      <c r="F23">
        <v>30</v>
      </c>
      <c r="G23">
        <v>0</v>
      </c>
      <c r="H23">
        <v>10</v>
      </c>
      <c r="I23">
        <v>50</v>
      </c>
      <c r="J23">
        <f t="shared" si="2"/>
        <v>22</v>
      </c>
      <c r="K23" s="16"/>
      <c r="L23" s="17" t="s">
        <v>20</v>
      </c>
    </row>
    <row r="24" spans="1:12" ht="15.75" x14ac:dyDescent="0.25">
      <c r="A24" s="2" t="s">
        <v>23</v>
      </c>
      <c r="B24" s="14"/>
      <c r="C24" s="15">
        <v>0.7</v>
      </c>
      <c r="D24">
        <v>20</v>
      </c>
      <c r="E24">
        <v>40</v>
      </c>
      <c r="F24">
        <v>40</v>
      </c>
      <c r="G24">
        <v>0</v>
      </c>
      <c r="H24">
        <v>10</v>
      </c>
      <c r="I24">
        <v>40</v>
      </c>
      <c r="J24">
        <f t="shared" si="2"/>
        <v>22</v>
      </c>
      <c r="K24" s="16"/>
      <c r="L24" s="17" t="s">
        <v>21</v>
      </c>
    </row>
    <row r="25" spans="1:12" ht="15.75" x14ac:dyDescent="0.25">
      <c r="A25" s="2" t="s">
        <v>23</v>
      </c>
      <c r="B25" s="14"/>
      <c r="C25" s="15">
        <v>0.79999999999999993</v>
      </c>
      <c r="D25">
        <v>25</v>
      </c>
      <c r="E25">
        <v>25</v>
      </c>
      <c r="F25">
        <v>20</v>
      </c>
      <c r="G25">
        <v>0</v>
      </c>
      <c r="H25">
        <v>10</v>
      </c>
      <c r="I25">
        <v>40</v>
      </c>
      <c r="J25">
        <f t="shared" si="2"/>
        <v>16</v>
      </c>
      <c r="K25" s="16"/>
      <c r="L25" s="17" t="s">
        <v>21</v>
      </c>
    </row>
    <row r="26" spans="1:12" ht="15.75" x14ac:dyDescent="0.25">
      <c r="A26" s="2" t="s">
        <v>23</v>
      </c>
      <c r="B26" s="14"/>
      <c r="C26" s="15">
        <v>0.9</v>
      </c>
      <c r="D26">
        <v>40</v>
      </c>
      <c r="E26">
        <v>40</v>
      </c>
      <c r="F26">
        <v>30</v>
      </c>
      <c r="G26">
        <v>0</v>
      </c>
      <c r="H26">
        <v>0</v>
      </c>
      <c r="I26">
        <v>30</v>
      </c>
      <c r="J26">
        <f t="shared" si="2"/>
        <v>22</v>
      </c>
      <c r="K26" s="16"/>
      <c r="L26" s="17"/>
    </row>
    <row r="27" spans="1:12" ht="15.75" x14ac:dyDescent="0.25">
      <c r="A27" s="2" t="s">
        <v>23</v>
      </c>
      <c r="B27" s="14"/>
      <c r="C27" s="15">
        <v>1</v>
      </c>
      <c r="D27">
        <v>15</v>
      </c>
      <c r="E27">
        <v>15</v>
      </c>
      <c r="F27">
        <v>30</v>
      </c>
      <c r="G27">
        <v>0</v>
      </c>
      <c r="H27">
        <v>10</v>
      </c>
      <c r="I27">
        <v>40</v>
      </c>
      <c r="J27">
        <f t="shared" si="2"/>
        <v>14</v>
      </c>
      <c r="K27" s="16"/>
      <c r="L27" s="17" t="s">
        <v>20</v>
      </c>
    </row>
    <row r="28" spans="1:12" ht="15.75" x14ac:dyDescent="0.25">
      <c r="A28" s="2"/>
      <c r="B28" s="14"/>
      <c r="C28" s="15"/>
      <c r="K28" s="16"/>
      <c r="L28" s="17"/>
    </row>
    <row r="29" spans="1:12" ht="15.75" x14ac:dyDescent="0.25">
      <c r="A29" s="2" t="s">
        <v>24</v>
      </c>
      <c r="B29" s="14">
        <v>1</v>
      </c>
      <c r="C29" s="15">
        <v>0.5</v>
      </c>
      <c r="D29">
        <v>20</v>
      </c>
      <c r="E29">
        <v>30</v>
      </c>
      <c r="F29">
        <v>40</v>
      </c>
      <c r="G29">
        <v>10</v>
      </c>
      <c r="H29">
        <v>10</v>
      </c>
      <c r="I29">
        <v>50</v>
      </c>
      <c r="J29">
        <f t="shared" ref="J29:J47" si="3">SUM(D29:H29)/5</f>
        <v>22</v>
      </c>
      <c r="L29" s="17" t="s">
        <v>20</v>
      </c>
    </row>
    <row r="30" spans="1:12" ht="15.75" x14ac:dyDescent="0.25">
      <c r="A30" s="2" t="s">
        <v>24</v>
      </c>
      <c r="B30" s="14"/>
      <c r="C30" s="15">
        <v>0.6</v>
      </c>
      <c r="D30">
        <v>10</v>
      </c>
      <c r="E30">
        <v>20</v>
      </c>
      <c r="F30">
        <v>30</v>
      </c>
      <c r="G30">
        <v>0</v>
      </c>
      <c r="H30">
        <v>10</v>
      </c>
      <c r="I30">
        <v>45</v>
      </c>
      <c r="J30">
        <f t="shared" si="3"/>
        <v>14</v>
      </c>
      <c r="K30" s="16"/>
      <c r="L30" s="17" t="s">
        <v>21</v>
      </c>
    </row>
    <row r="31" spans="1:12" ht="15.75" x14ac:dyDescent="0.25">
      <c r="A31" s="2" t="s">
        <v>24</v>
      </c>
      <c r="B31" s="14"/>
      <c r="C31" s="15">
        <v>0.7</v>
      </c>
      <c r="D31">
        <v>15</v>
      </c>
      <c r="E31">
        <v>30</v>
      </c>
      <c r="F31">
        <v>50</v>
      </c>
      <c r="G31">
        <v>10</v>
      </c>
      <c r="H31">
        <v>10</v>
      </c>
      <c r="I31">
        <v>50</v>
      </c>
      <c r="J31">
        <f t="shared" si="3"/>
        <v>23</v>
      </c>
      <c r="K31" s="16"/>
      <c r="L31" s="17" t="s">
        <v>20</v>
      </c>
    </row>
    <row r="32" spans="1:12" ht="15.75" x14ac:dyDescent="0.25">
      <c r="A32" s="2" t="s">
        <v>24</v>
      </c>
      <c r="B32" s="14"/>
      <c r="C32" s="15">
        <v>0.79999999999999993</v>
      </c>
      <c r="D32">
        <v>20</v>
      </c>
      <c r="E32">
        <v>40</v>
      </c>
      <c r="F32">
        <v>30</v>
      </c>
      <c r="G32">
        <v>0</v>
      </c>
      <c r="H32">
        <v>20</v>
      </c>
      <c r="I32">
        <v>50</v>
      </c>
      <c r="J32">
        <f t="shared" si="3"/>
        <v>22</v>
      </c>
      <c r="K32" s="16"/>
      <c r="L32" s="17" t="s">
        <v>20</v>
      </c>
    </row>
    <row r="33" spans="1:12" ht="15.75" x14ac:dyDescent="0.25">
      <c r="A33" s="2" t="s">
        <v>24</v>
      </c>
      <c r="B33" s="14"/>
      <c r="C33" s="15">
        <v>0.89999999999999991</v>
      </c>
      <c r="D33">
        <v>20</v>
      </c>
      <c r="E33">
        <v>20</v>
      </c>
      <c r="F33">
        <v>10</v>
      </c>
      <c r="G33">
        <v>0</v>
      </c>
      <c r="H33">
        <v>20</v>
      </c>
      <c r="I33">
        <v>50</v>
      </c>
      <c r="J33">
        <f t="shared" si="3"/>
        <v>14</v>
      </c>
      <c r="K33" s="16"/>
      <c r="L33" s="17" t="s">
        <v>21</v>
      </c>
    </row>
    <row r="34" spans="1:12" ht="15.75" x14ac:dyDescent="0.25">
      <c r="A34" s="2" t="s">
        <v>24</v>
      </c>
      <c r="B34" s="14"/>
      <c r="C34" s="15">
        <v>0.99999999999999989</v>
      </c>
      <c r="D34">
        <v>30</v>
      </c>
      <c r="E34">
        <v>50</v>
      </c>
      <c r="F34">
        <v>30</v>
      </c>
      <c r="G34">
        <v>20</v>
      </c>
      <c r="H34">
        <v>10</v>
      </c>
      <c r="I34">
        <v>50</v>
      </c>
      <c r="J34">
        <f t="shared" si="3"/>
        <v>28</v>
      </c>
      <c r="K34" s="16"/>
      <c r="L34" s="17" t="s">
        <v>20</v>
      </c>
    </row>
    <row r="35" spans="1:12" ht="15.75" x14ac:dyDescent="0.25">
      <c r="A35" s="2" t="s">
        <v>24</v>
      </c>
      <c r="B35" s="14"/>
      <c r="C35" s="15">
        <v>1.0999999999999999</v>
      </c>
      <c r="D35">
        <v>30</v>
      </c>
      <c r="E35">
        <v>40</v>
      </c>
      <c r="F35">
        <v>15</v>
      </c>
      <c r="G35">
        <v>10</v>
      </c>
      <c r="H35">
        <v>20</v>
      </c>
      <c r="I35">
        <v>50</v>
      </c>
      <c r="J35">
        <f t="shared" si="3"/>
        <v>23</v>
      </c>
      <c r="K35" s="16"/>
      <c r="L35" s="17" t="s">
        <v>20</v>
      </c>
    </row>
    <row r="36" spans="1:12" ht="15.75" x14ac:dyDescent="0.25">
      <c r="A36" s="2" t="s">
        <v>24</v>
      </c>
      <c r="B36" s="14"/>
      <c r="C36" s="15">
        <v>1.2</v>
      </c>
      <c r="D36">
        <v>40</v>
      </c>
      <c r="E36">
        <v>40</v>
      </c>
      <c r="F36">
        <v>20</v>
      </c>
      <c r="G36">
        <v>0</v>
      </c>
      <c r="H36">
        <v>20</v>
      </c>
      <c r="I36">
        <v>50</v>
      </c>
      <c r="J36">
        <f t="shared" si="3"/>
        <v>24</v>
      </c>
      <c r="K36" s="16"/>
      <c r="L36" s="17" t="s">
        <v>20</v>
      </c>
    </row>
    <row r="37" spans="1:12" ht="15.75" x14ac:dyDescent="0.25">
      <c r="A37" s="2" t="s">
        <v>24</v>
      </c>
      <c r="B37" s="14"/>
      <c r="C37" s="15">
        <v>1.3</v>
      </c>
      <c r="D37">
        <v>10</v>
      </c>
      <c r="E37">
        <v>20</v>
      </c>
      <c r="F37">
        <v>10</v>
      </c>
      <c r="G37">
        <v>0</v>
      </c>
      <c r="H37">
        <v>0</v>
      </c>
      <c r="I37">
        <v>50</v>
      </c>
      <c r="J37">
        <f t="shared" si="3"/>
        <v>8</v>
      </c>
      <c r="K37" s="16"/>
      <c r="L37" s="17" t="s">
        <v>21</v>
      </c>
    </row>
    <row r="38" spans="1:12" ht="15.75" x14ac:dyDescent="0.25">
      <c r="A38" s="2" t="s">
        <v>24</v>
      </c>
      <c r="B38" s="14"/>
      <c r="C38" s="15">
        <v>1.4000000000000001</v>
      </c>
      <c r="D38">
        <v>30</v>
      </c>
      <c r="E38">
        <v>50</v>
      </c>
      <c r="F38">
        <v>10</v>
      </c>
      <c r="G38">
        <v>10</v>
      </c>
      <c r="H38">
        <v>0</v>
      </c>
      <c r="I38">
        <v>45</v>
      </c>
      <c r="J38">
        <f t="shared" si="3"/>
        <v>20</v>
      </c>
      <c r="K38" s="16"/>
      <c r="L38" s="17" t="s">
        <v>21</v>
      </c>
    </row>
    <row r="39" spans="1:12" ht="15.75" x14ac:dyDescent="0.25">
      <c r="A39" s="2" t="s">
        <v>24</v>
      </c>
      <c r="B39" s="14"/>
      <c r="C39" s="15">
        <v>1.5000000000000002</v>
      </c>
      <c r="D39">
        <v>30</v>
      </c>
      <c r="E39">
        <v>40</v>
      </c>
      <c r="F39">
        <v>20</v>
      </c>
      <c r="G39">
        <v>0</v>
      </c>
      <c r="H39">
        <v>10</v>
      </c>
      <c r="I39">
        <v>40</v>
      </c>
      <c r="J39">
        <f t="shared" si="3"/>
        <v>20</v>
      </c>
      <c r="K39" s="16"/>
      <c r="L39" s="17" t="s">
        <v>21</v>
      </c>
    </row>
    <row r="40" spans="1:12" ht="15.75" x14ac:dyDescent="0.25">
      <c r="A40" s="2" t="s">
        <v>24</v>
      </c>
      <c r="B40" s="14"/>
      <c r="C40" s="15">
        <v>1.6000000000000003</v>
      </c>
      <c r="D40">
        <v>30</v>
      </c>
      <c r="E40">
        <v>60</v>
      </c>
      <c r="F40">
        <v>40</v>
      </c>
      <c r="G40">
        <v>10</v>
      </c>
      <c r="H40">
        <v>15</v>
      </c>
      <c r="I40">
        <v>50</v>
      </c>
      <c r="J40">
        <f t="shared" si="3"/>
        <v>31</v>
      </c>
      <c r="K40" s="16"/>
      <c r="L40" s="17" t="s">
        <v>20</v>
      </c>
    </row>
    <row r="41" spans="1:12" ht="15.75" x14ac:dyDescent="0.25">
      <c r="A41" s="2"/>
      <c r="B41" s="14"/>
      <c r="C41" s="15"/>
      <c r="K41" s="16"/>
      <c r="L41" s="17"/>
    </row>
    <row r="42" spans="1:12" ht="15.75" x14ac:dyDescent="0.25">
      <c r="A42" s="2" t="s">
        <v>25</v>
      </c>
      <c r="B42" s="14"/>
      <c r="C42" s="15">
        <v>0.3</v>
      </c>
      <c r="D42">
        <v>30</v>
      </c>
      <c r="E42">
        <v>40</v>
      </c>
      <c r="F42">
        <v>40</v>
      </c>
      <c r="G42">
        <v>10</v>
      </c>
      <c r="H42">
        <v>10</v>
      </c>
      <c r="I42">
        <v>15</v>
      </c>
      <c r="J42">
        <f t="shared" ref="J42:J43" si="4">SUM(D42:H42)/5</f>
        <v>26</v>
      </c>
      <c r="K42" s="16"/>
      <c r="L42" s="17" t="s">
        <v>21</v>
      </c>
    </row>
    <row r="43" spans="1:12" ht="15.75" x14ac:dyDescent="0.25">
      <c r="A43" s="2" t="s">
        <v>25</v>
      </c>
      <c r="B43" s="14"/>
      <c r="C43" s="15">
        <v>0.7</v>
      </c>
      <c r="D43">
        <v>20</v>
      </c>
      <c r="E43">
        <v>40</v>
      </c>
      <c r="F43">
        <v>40</v>
      </c>
      <c r="G43">
        <v>0</v>
      </c>
      <c r="H43">
        <v>10</v>
      </c>
      <c r="I43">
        <v>30</v>
      </c>
      <c r="J43">
        <f t="shared" si="4"/>
        <v>22</v>
      </c>
      <c r="K43" s="16"/>
      <c r="L43" s="17" t="s">
        <v>21</v>
      </c>
    </row>
    <row r="44" spans="1:12" ht="15.75" x14ac:dyDescent="0.25">
      <c r="A44" s="2" t="s">
        <v>25</v>
      </c>
      <c r="B44" s="14"/>
      <c r="C44" s="15">
        <v>0.79999999999999993</v>
      </c>
      <c r="D44">
        <v>40</v>
      </c>
      <c r="E44">
        <v>40</v>
      </c>
      <c r="F44">
        <v>40</v>
      </c>
      <c r="G44">
        <v>10</v>
      </c>
      <c r="H44">
        <v>10</v>
      </c>
      <c r="I44">
        <v>40</v>
      </c>
      <c r="J44">
        <f t="shared" si="3"/>
        <v>28</v>
      </c>
      <c r="K44" s="16"/>
      <c r="L44" s="17" t="s">
        <v>21</v>
      </c>
    </row>
    <row r="45" spans="1:12" ht="15.75" x14ac:dyDescent="0.25">
      <c r="A45" s="2" t="s">
        <v>25</v>
      </c>
      <c r="B45" s="14"/>
      <c r="C45" s="15">
        <v>0.89999999999999991</v>
      </c>
      <c r="D45">
        <v>20</v>
      </c>
      <c r="E45">
        <v>30</v>
      </c>
      <c r="F45">
        <v>30</v>
      </c>
      <c r="G45">
        <v>20</v>
      </c>
      <c r="H45">
        <v>20</v>
      </c>
      <c r="I45">
        <v>50</v>
      </c>
      <c r="J45">
        <f t="shared" si="3"/>
        <v>24</v>
      </c>
      <c r="K45" s="16"/>
      <c r="L45" s="17" t="s">
        <v>20</v>
      </c>
    </row>
    <row r="46" spans="1:12" ht="15.75" x14ac:dyDescent="0.25">
      <c r="A46" s="2" t="s">
        <v>25</v>
      </c>
      <c r="B46" s="14"/>
      <c r="C46" s="15">
        <v>0.99999999999999989</v>
      </c>
      <c r="D46">
        <v>10</v>
      </c>
      <c r="E46">
        <v>20</v>
      </c>
      <c r="F46">
        <v>40</v>
      </c>
      <c r="G46">
        <v>10</v>
      </c>
      <c r="H46">
        <v>10</v>
      </c>
      <c r="I46">
        <v>50</v>
      </c>
      <c r="J46">
        <f t="shared" si="3"/>
        <v>18</v>
      </c>
      <c r="K46" s="16"/>
      <c r="L46" s="17" t="s">
        <v>21</v>
      </c>
    </row>
    <row r="47" spans="1:12" ht="15.75" x14ac:dyDescent="0.25">
      <c r="A47" s="2" t="s">
        <v>25</v>
      </c>
      <c r="B47" s="14"/>
      <c r="C47" s="15">
        <v>1.0999999999999999</v>
      </c>
      <c r="D47">
        <v>30</v>
      </c>
      <c r="E47">
        <v>30</v>
      </c>
      <c r="F47">
        <v>30</v>
      </c>
      <c r="G47">
        <v>10</v>
      </c>
      <c r="H47">
        <v>10</v>
      </c>
      <c r="I47">
        <v>50</v>
      </c>
      <c r="J47">
        <f t="shared" si="3"/>
        <v>22</v>
      </c>
      <c r="K47" s="16"/>
      <c r="L47" s="17" t="s">
        <v>20</v>
      </c>
    </row>
    <row r="48" spans="1:12" ht="15.75" x14ac:dyDescent="0.25">
      <c r="A48" s="2"/>
      <c r="B48" s="10"/>
      <c r="C48" s="11"/>
      <c r="D48" s="12"/>
      <c r="E48" s="12"/>
      <c r="F48" s="12"/>
      <c r="G48" s="12"/>
      <c r="H48" s="12"/>
      <c r="I48" s="12"/>
      <c r="J48" s="12"/>
      <c r="K48" s="16"/>
      <c r="L48" s="17"/>
    </row>
    <row r="49" spans="1:12" ht="15.75" x14ac:dyDescent="0.25">
      <c r="A49" s="2" t="s">
        <v>26</v>
      </c>
      <c r="B49" s="14">
        <v>1</v>
      </c>
      <c r="C49" s="15">
        <v>0</v>
      </c>
      <c r="D49">
        <v>30</v>
      </c>
      <c r="E49">
        <v>30</v>
      </c>
      <c r="F49">
        <v>20</v>
      </c>
      <c r="G49">
        <v>10</v>
      </c>
      <c r="H49">
        <v>10</v>
      </c>
      <c r="I49">
        <v>30</v>
      </c>
      <c r="J49">
        <f t="shared" ref="J49:J53" si="5">SUM(D49:H49)/5</f>
        <v>20</v>
      </c>
      <c r="K49" s="16"/>
      <c r="L49" s="13" t="s">
        <v>21</v>
      </c>
    </row>
    <row r="50" spans="1:12" ht="15.75" x14ac:dyDescent="0.25">
      <c r="A50" s="2" t="s">
        <v>26</v>
      </c>
      <c r="B50" s="14"/>
      <c r="C50" s="15">
        <v>0.2</v>
      </c>
      <c r="D50">
        <v>40</v>
      </c>
      <c r="E50">
        <v>40</v>
      </c>
      <c r="F50">
        <v>40</v>
      </c>
      <c r="G50">
        <v>10</v>
      </c>
      <c r="H50">
        <v>20</v>
      </c>
      <c r="I50">
        <v>30</v>
      </c>
      <c r="J50">
        <f t="shared" si="5"/>
        <v>30</v>
      </c>
      <c r="K50" s="16"/>
      <c r="L50" s="13" t="s">
        <v>21</v>
      </c>
    </row>
    <row r="51" spans="1:12" ht="15.75" x14ac:dyDescent="0.25">
      <c r="A51" s="2" t="s">
        <v>26</v>
      </c>
      <c r="B51" s="14"/>
      <c r="C51" s="15">
        <v>0.6</v>
      </c>
      <c r="D51">
        <v>40</v>
      </c>
      <c r="E51">
        <v>40</v>
      </c>
      <c r="F51">
        <v>20</v>
      </c>
      <c r="G51">
        <v>0</v>
      </c>
      <c r="H51">
        <v>10</v>
      </c>
      <c r="I51">
        <v>40</v>
      </c>
      <c r="J51">
        <f t="shared" si="5"/>
        <v>22</v>
      </c>
      <c r="K51" s="16"/>
      <c r="L51" s="13" t="s">
        <v>21</v>
      </c>
    </row>
    <row r="52" spans="1:12" ht="15.75" x14ac:dyDescent="0.25">
      <c r="A52" s="2" t="s">
        <v>26</v>
      </c>
      <c r="B52" s="14"/>
      <c r="C52" s="15">
        <v>0.7</v>
      </c>
      <c r="D52">
        <v>30</v>
      </c>
      <c r="E52">
        <v>20</v>
      </c>
      <c r="F52">
        <v>20</v>
      </c>
      <c r="G52">
        <v>0</v>
      </c>
      <c r="H52">
        <v>0</v>
      </c>
      <c r="I52">
        <v>40</v>
      </c>
      <c r="J52">
        <f t="shared" si="5"/>
        <v>14</v>
      </c>
      <c r="K52" s="16"/>
      <c r="L52" s="13" t="s">
        <v>21</v>
      </c>
    </row>
    <row r="53" spans="1:12" ht="15.75" x14ac:dyDescent="0.25">
      <c r="A53" s="2" t="s">
        <v>26</v>
      </c>
      <c r="B53" s="14"/>
      <c r="C53" s="15">
        <v>0.79999999999999993</v>
      </c>
      <c r="D53">
        <v>50</v>
      </c>
      <c r="E53" s="18">
        <v>40</v>
      </c>
      <c r="F53">
        <v>20</v>
      </c>
      <c r="G53">
        <v>10</v>
      </c>
      <c r="H53">
        <v>10</v>
      </c>
      <c r="I53">
        <v>25</v>
      </c>
      <c r="J53">
        <f t="shared" si="5"/>
        <v>26</v>
      </c>
      <c r="K53" s="16"/>
      <c r="L53" s="13" t="s">
        <v>21</v>
      </c>
    </row>
    <row r="54" spans="1:12" ht="15.75" x14ac:dyDescent="0.25">
      <c r="A54" s="2"/>
      <c r="B54" s="14"/>
      <c r="C54" s="15"/>
      <c r="E54" s="18"/>
      <c r="K54" s="16"/>
      <c r="L54" s="13"/>
    </row>
    <row r="55" spans="1:12" ht="15.75" x14ac:dyDescent="0.25">
      <c r="A55" s="2" t="s">
        <v>27</v>
      </c>
      <c r="B55" s="14"/>
      <c r="C55" s="15">
        <v>1.6</v>
      </c>
      <c r="D55">
        <v>20</v>
      </c>
      <c r="E55">
        <v>20</v>
      </c>
      <c r="F55">
        <v>20</v>
      </c>
      <c r="G55">
        <v>40</v>
      </c>
      <c r="H55">
        <v>10</v>
      </c>
      <c r="I55">
        <v>30</v>
      </c>
      <c r="J55">
        <f t="shared" ref="J55" si="6">SUM(D55:H55)/5</f>
        <v>22</v>
      </c>
      <c r="K55" s="16"/>
      <c r="L55" s="13" t="s">
        <v>21</v>
      </c>
    </row>
    <row r="56" spans="1:12" ht="15.75" x14ac:dyDescent="0.25">
      <c r="A56" s="2"/>
      <c r="B56" s="14"/>
      <c r="C56" s="15"/>
      <c r="K56" s="16"/>
      <c r="L56" s="17"/>
    </row>
    <row r="57" spans="1:12" ht="15.75" x14ac:dyDescent="0.25">
      <c r="A57" s="2" t="s">
        <v>28</v>
      </c>
      <c r="B57" s="14">
        <v>1</v>
      </c>
      <c r="C57" s="15">
        <v>0</v>
      </c>
      <c r="D57">
        <v>5</v>
      </c>
      <c r="E57">
        <v>5</v>
      </c>
      <c r="F57">
        <v>0</v>
      </c>
      <c r="G57">
        <v>0</v>
      </c>
      <c r="H57">
        <v>0</v>
      </c>
      <c r="I57">
        <v>45</v>
      </c>
      <c r="J57">
        <f t="shared" ref="J57:J58" si="7">SUM(D57:H57)/5</f>
        <v>2</v>
      </c>
      <c r="K57" s="16"/>
      <c r="L57" s="13" t="s">
        <v>21</v>
      </c>
    </row>
    <row r="58" spans="1:12" ht="15.75" x14ac:dyDescent="0.25">
      <c r="A58" s="2" t="s">
        <v>28</v>
      </c>
      <c r="B58" s="14">
        <v>1</v>
      </c>
      <c r="C58" s="15">
        <v>1.6</v>
      </c>
      <c r="D58">
        <v>40</v>
      </c>
      <c r="E58">
        <v>50</v>
      </c>
      <c r="F58">
        <v>20</v>
      </c>
      <c r="G58">
        <v>20</v>
      </c>
      <c r="H58">
        <v>15</v>
      </c>
      <c r="I58">
        <v>20</v>
      </c>
      <c r="J58">
        <f t="shared" si="7"/>
        <v>29</v>
      </c>
      <c r="K58" s="17" t="s">
        <v>21</v>
      </c>
      <c r="L58" s="17" t="s">
        <v>21</v>
      </c>
    </row>
    <row r="59" spans="1:12" ht="15.75" x14ac:dyDescent="0.25">
      <c r="A59" s="2"/>
      <c r="B59" s="14"/>
      <c r="C59" s="15"/>
      <c r="K59" s="16"/>
      <c r="L59" s="13"/>
    </row>
    <row r="60" spans="1:12" ht="15.75" x14ac:dyDescent="0.25">
      <c r="A60" s="2"/>
      <c r="B60" s="16"/>
      <c r="C60" s="11"/>
      <c r="D60" s="12"/>
      <c r="E60" s="12"/>
      <c r="F60" s="12"/>
      <c r="G60" s="12"/>
      <c r="H60" s="12"/>
      <c r="I60" s="12"/>
      <c r="J60" s="12"/>
      <c r="K60" s="16"/>
      <c r="L60" s="13"/>
    </row>
    <row r="61" spans="1:12" ht="15.75" x14ac:dyDescent="0.25">
      <c r="A61" s="2" t="s">
        <v>29</v>
      </c>
      <c r="B61" s="14"/>
      <c r="C61" s="15">
        <v>0.99999999999999989</v>
      </c>
      <c r="D61">
        <v>40</v>
      </c>
      <c r="E61">
        <v>40</v>
      </c>
      <c r="F61">
        <v>30</v>
      </c>
      <c r="G61">
        <v>15</v>
      </c>
      <c r="H61">
        <v>10</v>
      </c>
      <c r="I61">
        <v>20</v>
      </c>
      <c r="J61">
        <f t="shared" ref="J61:J63" si="8">SUM(D61:H61)/5</f>
        <v>27</v>
      </c>
      <c r="K61" s="16"/>
      <c r="L61" s="17" t="s">
        <v>21</v>
      </c>
    </row>
    <row r="62" spans="1:12" ht="15.75" x14ac:dyDescent="0.25">
      <c r="A62" s="2" t="s">
        <v>29</v>
      </c>
      <c r="B62" s="14"/>
      <c r="C62" s="15">
        <v>1.5000000000000002</v>
      </c>
      <c r="D62">
        <v>30</v>
      </c>
      <c r="E62">
        <v>30</v>
      </c>
      <c r="F62">
        <v>30</v>
      </c>
      <c r="G62">
        <v>15</v>
      </c>
      <c r="H62">
        <v>10</v>
      </c>
      <c r="I62">
        <v>50</v>
      </c>
      <c r="J62">
        <f t="shared" si="8"/>
        <v>23</v>
      </c>
      <c r="K62" s="16"/>
      <c r="L62" s="17" t="s">
        <v>20</v>
      </c>
    </row>
    <row r="63" spans="1:12" ht="15.75" x14ac:dyDescent="0.25">
      <c r="A63" s="2" t="s">
        <v>29</v>
      </c>
      <c r="B63" s="14"/>
      <c r="C63" s="15">
        <v>1.8000000000000005</v>
      </c>
      <c r="D63">
        <v>40</v>
      </c>
      <c r="E63">
        <v>50</v>
      </c>
      <c r="F63">
        <v>40</v>
      </c>
      <c r="G63">
        <v>0</v>
      </c>
      <c r="H63">
        <v>10</v>
      </c>
      <c r="I63">
        <v>30</v>
      </c>
      <c r="J63">
        <f t="shared" si="8"/>
        <v>28</v>
      </c>
      <c r="K63" s="16"/>
      <c r="L63" s="17" t="s">
        <v>21</v>
      </c>
    </row>
    <row r="64" spans="1:12" ht="15.75" x14ac:dyDescent="0.25">
      <c r="A64" s="2"/>
      <c r="B64" s="16"/>
      <c r="C64" s="2"/>
      <c r="D64" s="12"/>
      <c r="E64" s="12"/>
      <c r="F64" s="12"/>
      <c r="G64" s="12"/>
      <c r="H64" s="12"/>
      <c r="I64" s="12"/>
      <c r="J64" s="12"/>
      <c r="K64" s="16"/>
      <c r="L64" s="17"/>
    </row>
    <row r="65" spans="1:12" ht="15.75" x14ac:dyDescent="0.25">
      <c r="A65" s="2" t="s">
        <v>30</v>
      </c>
      <c r="B65" s="14"/>
      <c r="C65" s="15">
        <v>0.1</v>
      </c>
      <c r="D65">
        <v>30</v>
      </c>
      <c r="E65">
        <v>30</v>
      </c>
      <c r="F65">
        <v>20</v>
      </c>
      <c r="G65">
        <v>0</v>
      </c>
      <c r="H65">
        <v>10</v>
      </c>
      <c r="I65">
        <v>50</v>
      </c>
      <c r="J65">
        <f>SUM(D65:H65)/5</f>
        <v>18</v>
      </c>
      <c r="K65" s="16"/>
      <c r="L65" s="17" t="s">
        <v>21</v>
      </c>
    </row>
    <row r="66" spans="1:12" ht="15.75" x14ac:dyDescent="0.25">
      <c r="A66" s="2"/>
      <c r="B66" s="16"/>
      <c r="C66" s="2"/>
      <c r="D66" s="12"/>
      <c r="E66" s="12"/>
      <c r="F66" s="12"/>
      <c r="G66" s="12"/>
      <c r="H66" s="12"/>
      <c r="I66" s="12"/>
      <c r="J66" s="12"/>
      <c r="K66" s="16"/>
      <c r="L66" s="17"/>
    </row>
    <row r="67" spans="1:12" ht="15.75" x14ac:dyDescent="0.25">
      <c r="A67" s="2" t="s">
        <v>31</v>
      </c>
      <c r="B67" s="14"/>
      <c r="C67" s="15">
        <f>0.1+B66</f>
        <v>0.1</v>
      </c>
      <c r="D67">
        <v>10</v>
      </c>
      <c r="E67">
        <v>20</v>
      </c>
      <c r="F67">
        <v>20</v>
      </c>
      <c r="G67">
        <v>10</v>
      </c>
      <c r="H67">
        <v>20</v>
      </c>
      <c r="I67">
        <v>50</v>
      </c>
      <c r="J67">
        <f t="shared" ref="J67" si="9">SUM(D67:H67)/5</f>
        <v>16</v>
      </c>
      <c r="K67" s="16"/>
      <c r="L67" s="17" t="s">
        <v>21</v>
      </c>
    </row>
    <row r="68" spans="1:12" ht="15.75" x14ac:dyDescent="0.25">
      <c r="B68" s="16"/>
      <c r="C68" s="16"/>
      <c r="D68" s="19"/>
      <c r="E68" s="19"/>
      <c r="F68" s="19"/>
      <c r="G68" s="19"/>
      <c r="H68" s="19"/>
      <c r="I68" s="19"/>
      <c r="J68" s="19"/>
      <c r="K68" s="16"/>
      <c r="L68" s="17"/>
    </row>
    <row r="69" spans="1:12" ht="15.75" x14ac:dyDescent="0.25">
      <c r="A69" s="2"/>
      <c r="B69" s="16"/>
      <c r="C69" s="16"/>
      <c r="D69" s="19"/>
      <c r="E69" s="19"/>
      <c r="F69" s="19"/>
      <c r="G69" s="19"/>
      <c r="H69" s="19"/>
      <c r="I69" s="19"/>
      <c r="J69" s="19"/>
      <c r="K69" s="16"/>
      <c r="L69" s="17"/>
    </row>
    <row r="70" spans="1:12" ht="15.75" x14ac:dyDescent="0.25">
      <c r="B70" s="16"/>
      <c r="C70" s="16"/>
      <c r="D70" s="19"/>
      <c r="E70" s="19"/>
      <c r="F70" s="19"/>
      <c r="G70" s="19"/>
      <c r="H70" s="19"/>
      <c r="I70" s="19"/>
      <c r="J70" s="19"/>
      <c r="K70" s="16"/>
      <c r="L70" s="17"/>
    </row>
    <row r="71" spans="1:12" ht="15.75" x14ac:dyDescent="0.25">
      <c r="A71" s="2"/>
      <c r="B71" s="16"/>
      <c r="C71" s="20"/>
      <c r="D71" s="16"/>
      <c r="E71" s="16"/>
      <c r="F71" s="16"/>
      <c r="G71" s="16"/>
      <c r="H71" s="16"/>
      <c r="I71" s="16"/>
      <c r="J71" s="16"/>
      <c r="K71" s="16"/>
      <c r="L71" s="16"/>
    </row>
    <row r="72" spans="1:12" ht="15.75" x14ac:dyDescent="0.25">
      <c r="A72" s="2" t="s">
        <v>32</v>
      </c>
      <c r="B72" s="16">
        <f t="shared" ref="B72:J72" si="10">COUNT(B11:B71)</f>
        <v>6</v>
      </c>
      <c r="C72" s="16">
        <f t="shared" si="10"/>
        <v>45</v>
      </c>
      <c r="D72" s="16">
        <f t="shared" si="10"/>
        <v>45</v>
      </c>
      <c r="E72" s="16">
        <f t="shared" si="10"/>
        <v>45</v>
      </c>
      <c r="F72" s="16">
        <f t="shared" si="10"/>
        <v>45</v>
      </c>
      <c r="G72" s="16">
        <f t="shared" si="10"/>
        <v>45</v>
      </c>
      <c r="H72" s="16">
        <f t="shared" si="10"/>
        <v>45</v>
      </c>
      <c r="I72" s="16">
        <f t="shared" si="10"/>
        <v>45</v>
      </c>
      <c r="J72" s="16">
        <f t="shared" si="10"/>
        <v>45</v>
      </c>
      <c r="K72" s="16"/>
      <c r="L72" s="16"/>
    </row>
    <row r="73" spans="1:12" ht="15.75" x14ac:dyDescent="0.25">
      <c r="A73" s="2" t="s">
        <v>33</v>
      </c>
      <c r="B73" s="16"/>
      <c r="C73" s="16"/>
      <c r="D73" s="21">
        <f t="shared" ref="D73:J73" si="11">AVERAGE(D11:D67)</f>
        <v>26.222222222222221</v>
      </c>
      <c r="E73" s="21">
        <f t="shared" si="11"/>
        <v>33.222222222222221</v>
      </c>
      <c r="F73" s="21">
        <f t="shared" si="11"/>
        <v>25.444444444444443</v>
      </c>
      <c r="G73" s="21">
        <f t="shared" si="11"/>
        <v>7.5555555555555554</v>
      </c>
      <c r="H73" s="21">
        <f t="shared" si="11"/>
        <v>10.666666666666666</v>
      </c>
      <c r="I73" s="21">
        <f t="shared" si="11"/>
        <v>41.444444444444443</v>
      </c>
      <c r="J73" s="21">
        <f t="shared" si="11"/>
        <v>20.622222222222224</v>
      </c>
      <c r="K73" s="21"/>
      <c r="L73" s="17"/>
    </row>
    <row r="74" spans="1:12" x14ac:dyDescent="0.25">
      <c r="A74" s="22"/>
      <c r="B74" s="22"/>
      <c r="C74" s="22"/>
      <c r="D74" s="17"/>
      <c r="E74" s="17"/>
      <c r="F74" s="17"/>
      <c r="G74" s="17"/>
      <c r="H74" s="17"/>
      <c r="I74" s="17"/>
      <c r="J74" s="17"/>
      <c r="K74" s="17"/>
      <c r="L74" s="17"/>
    </row>
    <row r="75" spans="1:12" x14ac:dyDescent="0.25">
      <c r="A75" s="23" t="s">
        <v>19</v>
      </c>
      <c r="B75" s="22"/>
      <c r="C75" s="24">
        <f>COUNT(C12:C15)</f>
        <v>4</v>
      </c>
      <c r="D75" s="25">
        <f t="shared" ref="D75:J75" si="12">AVERAGE(D12:D15)</f>
        <v>25</v>
      </c>
      <c r="E75" s="25">
        <f t="shared" si="12"/>
        <v>27.5</v>
      </c>
      <c r="F75" s="25">
        <f t="shared" si="12"/>
        <v>16.25</v>
      </c>
      <c r="G75" s="25">
        <f t="shared" si="12"/>
        <v>10</v>
      </c>
      <c r="H75" s="25">
        <f t="shared" si="12"/>
        <v>10</v>
      </c>
      <c r="I75" s="25">
        <f t="shared" si="12"/>
        <v>43.75</v>
      </c>
      <c r="J75" s="25">
        <f t="shared" si="12"/>
        <v>17.75</v>
      </c>
      <c r="K75" s="17"/>
      <c r="L75" s="17"/>
    </row>
    <row r="76" spans="1:12" x14ac:dyDescent="0.25">
      <c r="A76" s="23" t="s">
        <v>34</v>
      </c>
      <c r="B76" s="22"/>
      <c r="C76" s="22">
        <f>COUNT(C17:C20)</f>
        <v>4</v>
      </c>
      <c r="D76" s="25">
        <f t="shared" ref="D76:J76" si="13">AVERAGE(D17:D20)</f>
        <v>25</v>
      </c>
      <c r="E76" s="25">
        <f t="shared" si="13"/>
        <v>27.5</v>
      </c>
      <c r="F76" s="25">
        <f t="shared" si="13"/>
        <v>16.25</v>
      </c>
      <c r="G76" s="25">
        <f t="shared" si="13"/>
        <v>10</v>
      </c>
      <c r="H76" s="25">
        <f t="shared" si="13"/>
        <v>10</v>
      </c>
      <c r="I76" s="25">
        <f t="shared" si="13"/>
        <v>43.75</v>
      </c>
      <c r="J76" s="25">
        <f t="shared" si="13"/>
        <v>17.75</v>
      </c>
      <c r="K76" s="17"/>
      <c r="L76" s="17"/>
    </row>
    <row r="77" spans="1:12" x14ac:dyDescent="0.25">
      <c r="A77" s="23" t="s">
        <v>35</v>
      </c>
      <c r="B77" s="22"/>
      <c r="C77" s="22">
        <f>COUNT(C22:C27)</f>
        <v>6</v>
      </c>
      <c r="D77" s="25">
        <f t="shared" ref="D77:J77" si="14">AVERAGE(D22:D27)</f>
        <v>23.333333333333332</v>
      </c>
      <c r="E77" s="25">
        <f t="shared" si="14"/>
        <v>36.666666666666664</v>
      </c>
      <c r="F77" s="25">
        <f t="shared" si="14"/>
        <v>31.666666666666668</v>
      </c>
      <c r="G77" s="25">
        <f t="shared" si="14"/>
        <v>0</v>
      </c>
      <c r="H77" s="25">
        <f t="shared" si="14"/>
        <v>8.3333333333333339</v>
      </c>
      <c r="I77" s="25">
        <f t="shared" si="14"/>
        <v>40</v>
      </c>
      <c r="J77" s="25">
        <f t="shared" si="14"/>
        <v>20</v>
      </c>
      <c r="K77" s="17"/>
      <c r="L77" s="17"/>
    </row>
    <row r="78" spans="1:12" x14ac:dyDescent="0.25">
      <c r="A78" s="23" t="s">
        <v>36</v>
      </c>
      <c r="B78" s="22"/>
      <c r="C78" s="22">
        <f>COUNT(C29:C40)</f>
        <v>12</v>
      </c>
      <c r="D78" s="25">
        <f t="shared" ref="D78:J78" si="15">AVERAGE(D29:D40)</f>
        <v>23.75</v>
      </c>
      <c r="E78" s="25">
        <f t="shared" si="15"/>
        <v>36.666666666666664</v>
      </c>
      <c r="F78" s="25">
        <f t="shared" si="15"/>
        <v>25.416666666666668</v>
      </c>
      <c r="G78" s="25">
        <f t="shared" si="15"/>
        <v>5.833333333333333</v>
      </c>
      <c r="H78" s="25">
        <f t="shared" si="15"/>
        <v>12.083333333333334</v>
      </c>
      <c r="I78" s="25">
        <f t="shared" si="15"/>
        <v>48.333333333333336</v>
      </c>
      <c r="J78" s="25">
        <f t="shared" si="15"/>
        <v>20.75</v>
      </c>
      <c r="K78" s="17"/>
      <c r="L78" s="17"/>
    </row>
    <row r="79" spans="1:12" x14ac:dyDescent="0.25">
      <c r="A79" s="23" t="s">
        <v>25</v>
      </c>
      <c r="B79" s="22"/>
      <c r="C79" s="22">
        <f>COUNT(C42:C47)</f>
        <v>6</v>
      </c>
      <c r="D79" s="25">
        <f t="shared" ref="D79:J79" si="16">AVERAGE(D42:D47)</f>
        <v>25</v>
      </c>
      <c r="E79" s="25">
        <f t="shared" si="16"/>
        <v>33.333333333333336</v>
      </c>
      <c r="F79" s="25">
        <f t="shared" si="16"/>
        <v>36.666666666666664</v>
      </c>
      <c r="G79" s="25">
        <f t="shared" si="16"/>
        <v>10</v>
      </c>
      <c r="H79" s="25">
        <f t="shared" si="16"/>
        <v>11.666666666666666</v>
      </c>
      <c r="I79" s="25">
        <f t="shared" si="16"/>
        <v>39.166666666666664</v>
      </c>
      <c r="J79" s="25">
        <f t="shared" si="16"/>
        <v>23.333333333333332</v>
      </c>
      <c r="K79" s="17"/>
      <c r="L79" s="17"/>
    </row>
    <row r="80" spans="1:12" x14ac:dyDescent="0.25">
      <c r="A80" s="23" t="s">
        <v>37</v>
      </c>
      <c r="C80">
        <f>COUNT(C49:C53)</f>
        <v>5</v>
      </c>
      <c r="D80" s="26">
        <f t="shared" ref="D80:J80" si="17">AVERAGE(D49:D53)</f>
        <v>38</v>
      </c>
      <c r="E80" s="26">
        <f t="shared" si="17"/>
        <v>34</v>
      </c>
      <c r="F80" s="26">
        <f t="shared" si="17"/>
        <v>24</v>
      </c>
      <c r="G80" s="26">
        <f t="shared" si="17"/>
        <v>6</v>
      </c>
      <c r="H80" s="26">
        <f t="shared" si="17"/>
        <v>10</v>
      </c>
      <c r="I80" s="26">
        <f t="shared" si="17"/>
        <v>33</v>
      </c>
      <c r="J80" s="26">
        <f t="shared" si="17"/>
        <v>22.4</v>
      </c>
      <c r="K80" s="17"/>
      <c r="L80" s="17"/>
    </row>
    <row r="81" spans="1:12" x14ac:dyDescent="0.25">
      <c r="A81" s="23" t="s">
        <v>38</v>
      </c>
      <c r="B81" s="22"/>
      <c r="C81" s="22">
        <f>COUNT(C61:C63)</f>
        <v>3</v>
      </c>
      <c r="D81" s="27">
        <f t="shared" ref="D81:J81" si="18">AVERAGE(D61:D63)</f>
        <v>36.666666666666664</v>
      </c>
      <c r="E81" s="27">
        <f t="shared" si="18"/>
        <v>40</v>
      </c>
      <c r="F81" s="27">
        <f t="shared" si="18"/>
        <v>33.333333333333336</v>
      </c>
      <c r="G81" s="27">
        <f t="shared" si="18"/>
        <v>10</v>
      </c>
      <c r="H81" s="27">
        <f t="shared" si="18"/>
        <v>10</v>
      </c>
      <c r="I81" s="27">
        <f t="shared" si="18"/>
        <v>33.333333333333336</v>
      </c>
      <c r="J81" s="27">
        <f t="shared" si="18"/>
        <v>26</v>
      </c>
      <c r="K81" s="17"/>
      <c r="L81" s="17"/>
    </row>
    <row r="82" spans="1:12" x14ac:dyDescent="0.25">
      <c r="A82" s="23"/>
      <c r="B82" s="22"/>
      <c r="C82" s="22"/>
      <c r="D82" s="25"/>
      <c r="E82" s="25"/>
      <c r="F82" s="25"/>
      <c r="G82" s="25"/>
      <c r="H82" s="25"/>
      <c r="I82" s="25"/>
      <c r="J82" s="25"/>
      <c r="K82" s="17"/>
      <c r="L82" s="17"/>
    </row>
    <row r="83" spans="1:12" x14ac:dyDescent="0.25">
      <c r="A83" s="23" t="s">
        <v>39</v>
      </c>
      <c r="B83" s="22"/>
      <c r="C83" s="22">
        <f>C72-SUM(C75:C82)</f>
        <v>5</v>
      </c>
      <c r="D83" s="27"/>
      <c r="E83" s="27"/>
      <c r="F83" s="27"/>
      <c r="G83" s="27"/>
      <c r="H83" s="27"/>
      <c r="I83" s="27"/>
      <c r="J83" s="27"/>
      <c r="K83" s="17"/>
      <c r="L83" s="17"/>
    </row>
    <row r="84" spans="1:12" x14ac:dyDescent="0.25">
      <c r="A84" s="22"/>
      <c r="B84" s="22"/>
      <c r="C84" s="22"/>
      <c r="D84" s="27"/>
      <c r="E84" s="28"/>
      <c r="F84" s="28"/>
      <c r="G84" s="28"/>
      <c r="H84" s="28"/>
      <c r="I84" s="28"/>
      <c r="J84" s="28"/>
      <c r="K84" s="17"/>
      <c r="L84" s="17"/>
    </row>
    <row r="85" spans="1:12" ht="15" customHeight="1" x14ac:dyDescent="0.25">
      <c r="A85" s="29" t="s">
        <v>40</v>
      </c>
      <c r="B85" s="22"/>
      <c r="C85" s="22"/>
      <c r="D85" s="22"/>
      <c r="E85" s="22"/>
      <c r="F85" s="22"/>
      <c r="G85" s="30" t="s">
        <v>41</v>
      </c>
      <c r="H85" s="31"/>
      <c r="I85" s="22"/>
      <c r="J85" s="22"/>
      <c r="K85" s="22"/>
      <c r="L85" s="22"/>
    </row>
    <row r="86" spans="1:12" x14ac:dyDescent="0.25">
      <c r="C86" s="32" t="s">
        <v>42</v>
      </c>
      <c r="D86" s="32"/>
      <c r="E86" s="32"/>
      <c r="G86" s="31"/>
      <c r="H86" s="31"/>
    </row>
    <row r="87" spans="1:12" ht="51.75" customHeight="1" x14ac:dyDescent="0.25">
      <c r="A87" s="33" t="s">
        <v>43</v>
      </c>
      <c r="B87" s="33"/>
      <c r="C87" s="33" t="s">
        <v>44</v>
      </c>
      <c r="D87" s="33" t="s">
        <v>45</v>
      </c>
      <c r="E87" s="33" t="s">
        <v>46</v>
      </c>
      <c r="G87" s="33" t="s">
        <v>47</v>
      </c>
      <c r="H87" s="33" t="s">
        <v>33</v>
      </c>
      <c r="J87" s="33"/>
      <c r="K87" s="33"/>
      <c r="L87" s="22"/>
    </row>
    <row r="88" spans="1:12" x14ac:dyDescent="0.25">
      <c r="A88" s="22">
        <v>2012</v>
      </c>
      <c r="B88" s="22"/>
      <c r="C88" s="17">
        <v>31</v>
      </c>
      <c r="D88" s="17">
        <v>5</v>
      </c>
      <c r="E88" s="17">
        <v>31</v>
      </c>
      <c r="G88" s="17">
        <v>36</v>
      </c>
      <c r="H88" s="17">
        <v>33</v>
      </c>
      <c r="J88" s="22"/>
      <c r="K88" s="22"/>
      <c r="L88" s="22"/>
    </row>
    <row r="89" spans="1:12" x14ac:dyDescent="0.25">
      <c r="A89" s="22">
        <v>2015</v>
      </c>
      <c r="B89" s="22"/>
      <c r="C89" s="17">
        <v>32</v>
      </c>
      <c r="D89" s="17">
        <v>3</v>
      </c>
      <c r="E89" s="17">
        <v>24</v>
      </c>
      <c r="G89" s="17">
        <v>37</v>
      </c>
      <c r="H89" s="17">
        <v>22</v>
      </c>
      <c r="J89" s="22"/>
      <c r="K89" s="22"/>
      <c r="L89" s="22"/>
    </row>
    <row r="90" spans="1:12" x14ac:dyDescent="0.25">
      <c r="A90" s="22">
        <v>2016</v>
      </c>
      <c r="B90" s="22"/>
      <c r="C90" s="17">
        <v>19</v>
      </c>
      <c r="D90" s="17">
        <v>1</v>
      </c>
      <c r="E90" s="17">
        <v>13</v>
      </c>
      <c r="G90" s="17">
        <v>25</v>
      </c>
      <c r="H90" s="17">
        <v>23</v>
      </c>
      <c r="J90" s="22"/>
      <c r="K90" s="22"/>
      <c r="L90" s="22"/>
    </row>
    <row r="91" spans="1:12" x14ac:dyDescent="0.25">
      <c r="A91" s="22">
        <v>2017</v>
      </c>
      <c r="B91" s="22"/>
      <c r="C91" s="17">
        <v>23</v>
      </c>
      <c r="D91" s="17">
        <v>3</v>
      </c>
      <c r="E91" s="17">
        <v>16</v>
      </c>
      <c r="G91" s="17">
        <v>33</v>
      </c>
      <c r="H91" s="17">
        <v>21</v>
      </c>
      <c r="J91" s="22"/>
      <c r="K91" s="22"/>
      <c r="L91" s="22"/>
    </row>
    <row r="92" spans="1:12" x14ac:dyDescent="0.25">
      <c r="A92" s="22">
        <v>2018</v>
      </c>
      <c r="B92" s="22"/>
      <c r="C92" s="17">
        <v>18</v>
      </c>
      <c r="D92" s="17">
        <v>1</v>
      </c>
      <c r="E92" s="17">
        <v>4</v>
      </c>
      <c r="G92" s="17">
        <v>37</v>
      </c>
      <c r="H92" s="17">
        <v>19</v>
      </c>
      <c r="J92" s="22"/>
      <c r="K92" s="22"/>
      <c r="L92" s="22"/>
    </row>
    <row r="93" spans="1:12" x14ac:dyDescent="0.25">
      <c r="A93" s="22">
        <v>2019</v>
      </c>
      <c r="B93" s="34" t="s">
        <v>48</v>
      </c>
      <c r="C93" s="17">
        <v>47</v>
      </c>
      <c r="D93" s="17">
        <v>37</v>
      </c>
      <c r="E93" s="35">
        <v>17</v>
      </c>
      <c r="G93" s="27">
        <v>47.978723404255319</v>
      </c>
      <c r="H93" s="27">
        <v>15.617021276595745</v>
      </c>
      <c r="J93" s="34"/>
      <c r="K93" s="34"/>
      <c r="L93" s="34"/>
    </row>
    <row r="94" spans="1:12" x14ac:dyDescent="0.25">
      <c r="A94" s="22">
        <v>2020</v>
      </c>
      <c r="C94" s="17">
        <v>64</v>
      </c>
      <c r="D94" s="14">
        <v>42</v>
      </c>
      <c r="E94" s="14">
        <v>12</v>
      </c>
      <c r="G94" s="17">
        <v>46</v>
      </c>
      <c r="H94" s="17">
        <v>14</v>
      </c>
    </row>
    <row r="95" spans="1:12" x14ac:dyDescent="0.25">
      <c r="A95" s="22">
        <v>2021</v>
      </c>
      <c r="C95" s="17">
        <v>45</v>
      </c>
      <c r="D95" s="17">
        <v>23</v>
      </c>
      <c r="E95" s="17">
        <v>28</v>
      </c>
      <c r="G95" s="17">
        <v>41</v>
      </c>
      <c r="H95" s="17">
        <v>21</v>
      </c>
    </row>
  </sheetData>
  <mergeCells count="2">
    <mergeCell ref="G85:H86"/>
    <mergeCell ref="C86:E8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Definitions</vt:lpstr>
      <vt:lpstr>Summary</vt:lpstr>
      <vt:lpstr>Worst 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Marland</dc:creator>
  <cp:lastModifiedBy>Carl Marland</cp:lastModifiedBy>
  <dcterms:created xsi:type="dcterms:W3CDTF">2022-01-14T17:24:43Z</dcterms:created>
  <dcterms:modified xsi:type="dcterms:W3CDTF">2022-01-14T17:33:32Z</dcterms:modified>
</cp:coreProperties>
</file>